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3395" windowHeight="13680" activeTab="2"/>
  </bookViews>
  <sheets>
    <sheet name="RE Cabling Signal" sheetId="1" r:id="rId1"/>
    <sheet name="HVplusZRE4" sheetId="2" r:id="rId2"/>
    <sheet name="Comparision" sheetId="3" r:id="rId3"/>
  </sheets>
  <calcPr calcId="145621"/>
</workbook>
</file>

<file path=xl/calcChain.xml><?xml version="1.0" encoding="utf-8"?>
<calcChain xmlns="http://schemas.openxmlformats.org/spreadsheetml/2006/main">
  <c r="J52" i="3" l="1"/>
  <c r="G52" i="3"/>
  <c r="D52" i="3"/>
  <c r="R55" i="2"/>
  <c r="T53" i="2"/>
  <c r="R53" i="2"/>
  <c r="AA17" i="2"/>
  <c r="T17" i="2"/>
  <c r="R17" i="2"/>
  <c r="T18" i="2" l="1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17" i="2"/>
  <c r="AN52" i="2" l="1"/>
  <c r="AM52" i="2"/>
  <c r="AA52" i="2"/>
  <c r="AD52" i="2" s="1"/>
  <c r="AF52" i="2" s="1"/>
  <c r="AN51" i="2"/>
  <c r="AM51" i="2"/>
  <c r="AA51" i="2"/>
  <c r="AB51" i="2" s="1"/>
  <c r="AN50" i="2"/>
  <c r="AM50" i="2"/>
  <c r="AA50" i="2"/>
  <c r="AD50" i="2" s="1"/>
  <c r="AF50" i="2" s="1"/>
  <c r="AN49" i="2"/>
  <c r="AM49" i="2"/>
  <c r="AA49" i="2"/>
  <c r="AB49" i="2" s="1"/>
  <c r="AN48" i="2"/>
  <c r="AM48" i="2"/>
  <c r="AA48" i="2"/>
  <c r="AD48" i="2" s="1"/>
  <c r="AF48" i="2" s="1"/>
  <c r="AN47" i="2"/>
  <c r="AM47" i="2"/>
  <c r="AA47" i="2"/>
  <c r="AB47" i="2" s="1"/>
  <c r="AN46" i="2"/>
  <c r="AM46" i="2"/>
  <c r="AA46" i="2"/>
  <c r="AD46" i="2" s="1"/>
  <c r="AF46" i="2" s="1"/>
  <c r="AN45" i="2"/>
  <c r="AM45" i="2"/>
  <c r="AA45" i="2"/>
  <c r="AB45" i="2" s="1"/>
  <c r="AN44" i="2"/>
  <c r="AM44" i="2"/>
  <c r="AA44" i="2"/>
  <c r="AD44" i="2" s="1"/>
  <c r="AF44" i="2" s="1"/>
  <c r="AN43" i="2"/>
  <c r="AM43" i="2"/>
  <c r="AA43" i="2"/>
  <c r="AB43" i="2" s="1"/>
  <c r="AN42" i="2"/>
  <c r="AM42" i="2"/>
  <c r="AA42" i="2"/>
  <c r="AD42" i="2" s="1"/>
  <c r="AF42" i="2" s="1"/>
  <c r="AN41" i="2"/>
  <c r="AM41" i="2"/>
  <c r="AA41" i="2"/>
  <c r="AB41" i="2" s="1"/>
  <c r="AN40" i="2"/>
  <c r="AM40" i="2"/>
  <c r="AA40" i="2"/>
  <c r="AD40" i="2" s="1"/>
  <c r="AF40" i="2" s="1"/>
  <c r="AN39" i="2"/>
  <c r="AM39" i="2"/>
  <c r="AA39" i="2"/>
  <c r="AB39" i="2" s="1"/>
  <c r="AN38" i="2"/>
  <c r="AM38" i="2"/>
  <c r="AA38" i="2"/>
  <c r="AD38" i="2" s="1"/>
  <c r="AF38" i="2" s="1"/>
  <c r="AN37" i="2"/>
  <c r="AM37" i="2"/>
  <c r="AA37" i="2"/>
  <c r="AB37" i="2" s="1"/>
  <c r="AN36" i="2"/>
  <c r="AM36" i="2"/>
  <c r="AA36" i="2"/>
  <c r="AD36" i="2" s="1"/>
  <c r="AF36" i="2" s="1"/>
  <c r="AN35" i="2"/>
  <c r="AM35" i="2"/>
  <c r="AA35" i="2"/>
  <c r="AB35" i="2" s="1"/>
  <c r="AN34" i="2"/>
  <c r="AM34" i="2"/>
  <c r="AA34" i="2"/>
  <c r="AD34" i="2" s="1"/>
  <c r="AF34" i="2" s="1"/>
  <c r="AN33" i="2"/>
  <c r="AM33" i="2"/>
  <c r="AA33" i="2"/>
  <c r="AB33" i="2" s="1"/>
  <c r="AN32" i="2"/>
  <c r="AM32" i="2"/>
  <c r="AA32" i="2"/>
  <c r="AD32" i="2" s="1"/>
  <c r="AF32" i="2" s="1"/>
  <c r="AN31" i="2"/>
  <c r="AM31" i="2"/>
  <c r="AA31" i="2"/>
  <c r="AB31" i="2" s="1"/>
  <c r="AN30" i="2"/>
  <c r="AM30" i="2"/>
  <c r="AA30" i="2"/>
  <c r="AD30" i="2" s="1"/>
  <c r="AF30" i="2" s="1"/>
  <c r="AN29" i="2"/>
  <c r="AM29" i="2"/>
  <c r="AA29" i="2"/>
  <c r="AB29" i="2" s="1"/>
  <c r="AN28" i="2"/>
  <c r="AM28" i="2"/>
  <c r="AA28" i="2"/>
  <c r="AD28" i="2" s="1"/>
  <c r="AF28" i="2" s="1"/>
  <c r="AN27" i="2"/>
  <c r="AM27" i="2"/>
  <c r="AA27" i="2"/>
  <c r="AB27" i="2" s="1"/>
  <c r="AN26" i="2"/>
  <c r="AM26" i="2"/>
  <c r="AA26" i="2"/>
  <c r="AD26" i="2" s="1"/>
  <c r="AF26" i="2" s="1"/>
  <c r="AN25" i="2"/>
  <c r="AM25" i="2"/>
  <c r="AA25" i="2"/>
  <c r="AB25" i="2" s="1"/>
  <c r="AN24" i="2"/>
  <c r="AM24" i="2"/>
  <c r="AA24" i="2"/>
  <c r="AD24" i="2" s="1"/>
  <c r="AF24" i="2" s="1"/>
  <c r="AN23" i="2"/>
  <c r="AM23" i="2"/>
  <c r="AA23" i="2"/>
  <c r="AB23" i="2" s="1"/>
  <c r="AN22" i="2"/>
  <c r="AM22" i="2"/>
  <c r="AA22" i="2"/>
  <c r="AD22" i="2" s="1"/>
  <c r="AF22" i="2" s="1"/>
  <c r="AN21" i="2"/>
  <c r="AM21" i="2"/>
  <c r="AA21" i="2"/>
  <c r="AD21" i="2" s="1"/>
  <c r="AF21" i="2" s="1"/>
  <c r="AN20" i="2"/>
  <c r="AM20" i="2"/>
  <c r="AA20" i="2"/>
  <c r="AD20" i="2" s="1"/>
  <c r="AF20" i="2" s="1"/>
  <c r="AN19" i="2"/>
  <c r="AM19" i="2"/>
  <c r="AM15" i="2" s="1"/>
  <c r="AA19" i="2"/>
  <c r="AD19" i="2" s="1"/>
  <c r="AF19" i="2" s="1"/>
  <c r="AN18" i="2"/>
  <c r="AM18" i="2"/>
  <c r="AA18" i="2"/>
  <c r="AD18" i="2" s="1"/>
  <c r="AF18" i="2" s="1"/>
  <c r="AN17" i="2"/>
  <c r="AN15" i="2" s="1"/>
  <c r="AM17" i="2"/>
  <c r="AB17" i="2"/>
  <c r="AM12" i="2"/>
  <c r="AB44" i="2" l="1"/>
  <c r="AJ44" i="2" s="1"/>
  <c r="AK44" i="2" s="1"/>
  <c r="AB28" i="2"/>
  <c r="AJ28" i="2" s="1"/>
  <c r="AK28" i="2" s="1"/>
  <c r="AB18" i="2"/>
  <c r="AJ18" i="2" s="1"/>
  <c r="AK18" i="2" s="1"/>
  <c r="AB36" i="2"/>
  <c r="AJ36" i="2" s="1"/>
  <c r="AK36" i="2" s="1"/>
  <c r="AM14" i="2"/>
  <c r="AB22" i="2"/>
  <c r="AJ22" i="2" s="1"/>
  <c r="AK22" i="2" s="1"/>
  <c r="AB32" i="2"/>
  <c r="AJ32" i="2" s="1"/>
  <c r="AK32" i="2" s="1"/>
  <c r="AB40" i="2"/>
  <c r="AJ40" i="2" s="1"/>
  <c r="AK40" i="2" s="1"/>
  <c r="AB48" i="2"/>
  <c r="AJ48" i="2" s="1"/>
  <c r="AK48" i="2" s="1"/>
  <c r="AM13" i="2"/>
  <c r="AB20" i="2"/>
  <c r="AJ20" i="2" s="1"/>
  <c r="AK20" i="2" s="1"/>
  <c r="AB24" i="2"/>
  <c r="AJ24" i="2" s="1"/>
  <c r="AK24" i="2" s="1"/>
  <c r="AD25" i="2"/>
  <c r="AF25" i="2" s="1"/>
  <c r="AB26" i="2"/>
  <c r="AJ26" i="2" s="1"/>
  <c r="AK26" i="2" s="1"/>
  <c r="AB30" i="2"/>
  <c r="AJ30" i="2" s="1"/>
  <c r="AK30" i="2" s="1"/>
  <c r="AB34" i="2"/>
  <c r="AJ34" i="2" s="1"/>
  <c r="AK34" i="2" s="1"/>
  <c r="AB38" i="2"/>
  <c r="AJ38" i="2" s="1"/>
  <c r="AK38" i="2" s="1"/>
  <c r="AB42" i="2"/>
  <c r="AJ42" i="2" s="1"/>
  <c r="AK42" i="2" s="1"/>
  <c r="AB46" i="2"/>
  <c r="AJ46" i="2" s="1"/>
  <c r="AK46" i="2" s="1"/>
  <c r="AB50" i="2"/>
  <c r="AJ50" i="2" s="1"/>
  <c r="AK50" i="2" s="1"/>
  <c r="AJ17" i="2"/>
  <c r="AK17" i="2" s="1"/>
  <c r="AE17" i="2"/>
  <c r="AJ23" i="2"/>
  <c r="AK23" i="2" s="1"/>
  <c r="AE23" i="2"/>
  <c r="AD17" i="2"/>
  <c r="AF17" i="2" s="1"/>
  <c r="AE22" i="2"/>
  <c r="AD23" i="2"/>
  <c r="AF23" i="2" s="1"/>
  <c r="AJ29" i="2"/>
  <c r="AK29" i="2" s="1"/>
  <c r="AE29" i="2"/>
  <c r="AJ33" i="2"/>
  <c r="AK33" i="2" s="1"/>
  <c r="AE33" i="2"/>
  <c r="AJ37" i="2"/>
  <c r="AK37" i="2" s="1"/>
  <c r="AE37" i="2"/>
  <c r="AN12" i="2"/>
  <c r="AN13" i="2"/>
  <c r="AN14" i="2"/>
  <c r="AB19" i="2"/>
  <c r="AB21" i="2"/>
  <c r="AJ25" i="2"/>
  <c r="AK25" i="2" s="1"/>
  <c r="AE25" i="2"/>
  <c r="AJ27" i="2"/>
  <c r="AK27" i="2" s="1"/>
  <c r="AE27" i="2"/>
  <c r="AJ31" i="2"/>
  <c r="AK31" i="2" s="1"/>
  <c r="AE31" i="2"/>
  <c r="AJ35" i="2"/>
  <c r="AK35" i="2" s="1"/>
  <c r="AE35" i="2"/>
  <c r="AJ39" i="2"/>
  <c r="AK39" i="2" s="1"/>
  <c r="AE39" i="2"/>
  <c r="AJ43" i="2"/>
  <c r="AK43" i="2" s="1"/>
  <c r="AE43" i="2"/>
  <c r="AJ47" i="2"/>
  <c r="AK47" i="2" s="1"/>
  <c r="AE47" i="2"/>
  <c r="AJ51" i="2"/>
  <c r="AK51" i="2" s="1"/>
  <c r="AE51" i="2"/>
  <c r="AE18" i="2"/>
  <c r="AJ41" i="2"/>
  <c r="AK41" i="2" s="1"/>
  <c r="AE41" i="2"/>
  <c r="AJ45" i="2"/>
  <c r="AK45" i="2" s="1"/>
  <c r="AE45" i="2"/>
  <c r="AJ49" i="2"/>
  <c r="AK49" i="2" s="1"/>
  <c r="AE49" i="2"/>
  <c r="AD27" i="2"/>
  <c r="AF27" i="2" s="1"/>
  <c r="AD29" i="2"/>
  <c r="AF29" i="2" s="1"/>
  <c r="AE30" i="2"/>
  <c r="AD31" i="2"/>
  <c r="AF31" i="2" s="1"/>
  <c r="AD33" i="2"/>
  <c r="AF33" i="2" s="1"/>
  <c r="AD35" i="2"/>
  <c r="AF35" i="2" s="1"/>
  <c r="AD37" i="2"/>
  <c r="AF37" i="2" s="1"/>
  <c r="AD39" i="2"/>
  <c r="AF39" i="2" s="1"/>
  <c r="AD41" i="2"/>
  <c r="AF41" i="2" s="1"/>
  <c r="AD43" i="2"/>
  <c r="AF43" i="2" s="1"/>
  <c r="AE44" i="2"/>
  <c r="AD45" i="2"/>
  <c r="AF45" i="2" s="1"/>
  <c r="AE46" i="2"/>
  <c r="AD47" i="2"/>
  <c r="AF47" i="2" s="1"/>
  <c r="AD49" i="2"/>
  <c r="AF49" i="2" s="1"/>
  <c r="AD51" i="2"/>
  <c r="AF51" i="2" s="1"/>
  <c r="AB52" i="2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Y88" i="1"/>
  <c r="X88" i="1"/>
  <c r="L88" i="1"/>
  <c r="O88" i="1" s="1"/>
  <c r="Q88" i="1" s="1"/>
  <c r="Y87" i="1"/>
  <c r="X87" i="1"/>
  <c r="L87" i="1"/>
  <c r="M87" i="1" s="1"/>
  <c r="Y86" i="1"/>
  <c r="X86" i="1"/>
  <c r="L86" i="1"/>
  <c r="O86" i="1" s="1"/>
  <c r="Q86" i="1" s="1"/>
  <c r="Y85" i="1"/>
  <c r="X85" i="1"/>
  <c r="L85" i="1"/>
  <c r="Y84" i="1"/>
  <c r="X84" i="1"/>
  <c r="L84" i="1"/>
  <c r="O84" i="1" s="1"/>
  <c r="Q84" i="1" s="1"/>
  <c r="Y83" i="1"/>
  <c r="X83" i="1"/>
  <c r="L83" i="1"/>
  <c r="M83" i="1" s="1"/>
  <c r="Y82" i="1"/>
  <c r="X82" i="1"/>
  <c r="L82" i="1"/>
  <c r="O82" i="1" s="1"/>
  <c r="Q82" i="1" s="1"/>
  <c r="Y81" i="1"/>
  <c r="X81" i="1"/>
  <c r="L81" i="1"/>
  <c r="Y80" i="1"/>
  <c r="X80" i="1"/>
  <c r="L80" i="1"/>
  <c r="O80" i="1" s="1"/>
  <c r="Q80" i="1" s="1"/>
  <c r="Y79" i="1"/>
  <c r="X79" i="1"/>
  <c r="L79" i="1"/>
  <c r="M79" i="1" s="1"/>
  <c r="U79" i="1" s="1"/>
  <c r="V79" i="1" s="1"/>
  <c r="Y78" i="1"/>
  <c r="X78" i="1"/>
  <c r="L78" i="1"/>
  <c r="Y77" i="1"/>
  <c r="X77" i="1"/>
  <c r="L77" i="1"/>
  <c r="O77" i="1" s="1"/>
  <c r="Q77" i="1" s="1"/>
  <c r="Y76" i="1"/>
  <c r="X76" i="1"/>
  <c r="L76" i="1"/>
  <c r="M76" i="1" s="1"/>
  <c r="P76" i="1" s="1"/>
  <c r="Y75" i="1"/>
  <c r="X75" i="1"/>
  <c r="L75" i="1"/>
  <c r="M75" i="1" s="1"/>
  <c r="U75" i="1" s="1"/>
  <c r="V75" i="1" s="1"/>
  <c r="Y74" i="1"/>
  <c r="X74" i="1"/>
  <c r="L74" i="1"/>
  <c r="Y73" i="1"/>
  <c r="X73" i="1"/>
  <c r="L73" i="1"/>
  <c r="O73" i="1" s="1"/>
  <c r="Q73" i="1" s="1"/>
  <c r="Y72" i="1"/>
  <c r="X72" i="1"/>
  <c r="L72" i="1"/>
  <c r="O72" i="1" s="1"/>
  <c r="Q72" i="1" s="1"/>
  <c r="Y71" i="1"/>
  <c r="X71" i="1"/>
  <c r="L71" i="1"/>
  <c r="M71" i="1" s="1"/>
  <c r="U71" i="1" s="1"/>
  <c r="V71" i="1" s="1"/>
  <c r="Y70" i="1"/>
  <c r="X70" i="1"/>
  <c r="L70" i="1"/>
  <c r="Y69" i="1"/>
  <c r="X69" i="1"/>
  <c r="L69" i="1"/>
  <c r="O69" i="1" s="1"/>
  <c r="Q69" i="1" s="1"/>
  <c r="Y68" i="1"/>
  <c r="X68" i="1"/>
  <c r="L68" i="1"/>
  <c r="O68" i="1" s="1"/>
  <c r="Q68" i="1" s="1"/>
  <c r="Y67" i="1"/>
  <c r="X67" i="1"/>
  <c r="L67" i="1"/>
  <c r="M67" i="1" s="1"/>
  <c r="U67" i="1" s="1"/>
  <c r="V67" i="1" s="1"/>
  <c r="Y66" i="1"/>
  <c r="X66" i="1"/>
  <c r="L66" i="1"/>
  <c r="Y65" i="1"/>
  <c r="X65" i="1"/>
  <c r="L65" i="1"/>
  <c r="O65" i="1" s="1"/>
  <c r="Q65" i="1" s="1"/>
  <c r="Y64" i="1"/>
  <c r="X64" i="1"/>
  <c r="L64" i="1"/>
  <c r="O64" i="1" s="1"/>
  <c r="Q64" i="1" s="1"/>
  <c r="Y63" i="1"/>
  <c r="X63" i="1"/>
  <c r="L63" i="1"/>
  <c r="M63" i="1" s="1"/>
  <c r="U63" i="1" s="1"/>
  <c r="V63" i="1" s="1"/>
  <c r="Y62" i="1"/>
  <c r="X62" i="1"/>
  <c r="L62" i="1"/>
  <c r="Y61" i="1"/>
  <c r="X61" i="1"/>
  <c r="L61" i="1"/>
  <c r="O61" i="1" s="1"/>
  <c r="Q61" i="1" s="1"/>
  <c r="Y60" i="1"/>
  <c r="X60" i="1"/>
  <c r="L60" i="1"/>
  <c r="M60" i="1" s="1"/>
  <c r="P60" i="1" s="1"/>
  <c r="Y59" i="1"/>
  <c r="X59" i="1"/>
  <c r="L59" i="1"/>
  <c r="M59" i="1" s="1"/>
  <c r="U59" i="1" s="1"/>
  <c r="V59" i="1" s="1"/>
  <c r="Y58" i="1"/>
  <c r="X58" i="1"/>
  <c r="L58" i="1"/>
  <c r="Y57" i="1"/>
  <c r="X57" i="1"/>
  <c r="L57" i="1"/>
  <c r="O57" i="1" s="1"/>
  <c r="Q57" i="1" s="1"/>
  <c r="Y56" i="1"/>
  <c r="X56" i="1"/>
  <c r="L56" i="1"/>
  <c r="O56" i="1" s="1"/>
  <c r="Q56" i="1" s="1"/>
  <c r="Y55" i="1"/>
  <c r="X55" i="1"/>
  <c r="L55" i="1"/>
  <c r="M55" i="1" s="1"/>
  <c r="U55" i="1" s="1"/>
  <c r="V55" i="1" s="1"/>
  <c r="Y54" i="1"/>
  <c r="X54" i="1"/>
  <c r="L54" i="1"/>
  <c r="Y53" i="1"/>
  <c r="X53" i="1"/>
  <c r="L53" i="1"/>
  <c r="O53" i="1" s="1"/>
  <c r="Q53" i="1" s="1"/>
  <c r="AE32" i="2" l="1"/>
  <c r="AE38" i="2"/>
  <c r="AE48" i="2"/>
  <c r="AE20" i="2"/>
  <c r="AE50" i="2"/>
  <c r="AE42" i="2"/>
  <c r="AE40" i="2"/>
  <c r="AE36" i="2"/>
  <c r="AE34" i="2"/>
  <c r="AE28" i="2"/>
  <c r="AE24" i="2"/>
  <c r="AE26" i="2"/>
  <c r="AJ52" i="2"/>
  <c r="AK52" i="2" s="1"/>
  <c r="AE52" i="2"/>
  <c r="AJ21" i="2"/>
  <c r="AK21" i="2" s="1"/>
  <c r="AE21" i="2"/>
  <c r="AJ19" i="2"/>
  <c r="AK19" i="2" s="1"/>
  <c r="AE19" i="2"/>
  <c r="AF15" i="2"/>
  <c r="AF14" i="2"/>
  <c r="AF13" i="2"/>
  <c r="AF12" i="2"/>
  <c r="O55" i="1"/>
  <c r="Q55" i="1" s="1"/>
  <c r="M56" i="1"/>
  <c r="P56" i="1" s="1"/>
  <c r="O71" i="1"/>
  <c r="Q71" i="1" s="1"/>
  <c r="M72" i="1"/>
  <c r="P72" i="1" s="1"/>
  <c r="O87" i="1"/>
  <c r="Q87" i="1" s="1"/>
  <c r="M88" i="1"/>
  <c r="P88" i="1" s="1"/>
  <c r="O60" i="1"/>
  <c r="Q60" i="1" s="1"/>
  <c r="O76" i="1"/>
  <c r="Q76" i="1" s="1"/>
  <c r="O67" i="1"/>
  <c r="Q67" i="1" s="1"/>
  <c r="M68" i="1"/>
  <c r="P68" i="1" s="1"/>
  <c r="O83" i="1"/>
  <c r="Q83" i="1" s="1"/>
  <c r="M84" i="1"/>
  <c r="P84" i="1" s="1"/>
  <c r="O63" i="1"/>
  <c r="Q63" i="1" s="1"/>
  <c r="M64" i="1"/>
  <c r="P64" i="1" s="1"/>
  <c r="O79" i="1"/>
  <c r="Q79" i="1" s="1"/>
  <c r="M80" i="1"/>
  <c r="P80" i="1" s="1"/>
  <c r="O59" i="1"/>
  <c r="Q59" i="1" s="1"/>
  <c r="O75" i="1"/>
  <c r="Q75" i="1" s="1"/>
  <c r="U56" i="1"/>
  <c r="V56" i="1" s="1"/>
  <c r="U60" i="1"/>
  <c r="V60" i="1" s="1"/>
  <c r="U76" i="1"/>
  <c r="V76" i="1" s="1"/>
  <c r="M81" i="1"/>
  <c r="O81" i="1"/>
  <c r="Q81" i="1" s="1"/>
  <c r="U83" i="1"/>
  <c r="V83" i="1" s="1"/>
  <c r="P83" i="1"/>
  <c r="Y51" i="1"/>
  <c r="Y50" i="1"/>
  <c r="Y49" i="1"/>
  <c r="Y48" i="1"/>
  <c r="M77" i="1"/>
  <c r="M53" i="1"/>
  <c r="X51" i="1"/>
  <c r="X49" i="1"/>
  <c r="X48" i="1"/>
  <c r="X50" i="1"/>
  <c r="P55" i="1"/>
  <c r="M57" i="1"/>
  <c r="P59" i="1"/>
  <c r="M61" i="1"/>
  <c r="P63" i="1"/>
  <c r="M65" i="1"/>
  <c r="P67" i="1"/>
  <c r="M69" i="1"/>
  <c r="P71" i="1"/>
  <c r="M73" i="1"/>
  <c r="P75" i="1"/>
  <c r="P79" i="1"/>
  <c r="O54" i="1"/>
  <c r="Q54" i="1" s="1"/>
  <c r="M54" i="1"/>
  <c r="O58" i="1"/>
  <c r="Q58" i="1" s="1"/>
  <c r="M58" i="1"/>
  <c r="O62" i="1"/>
  <c r="Q62" i="1" s="1"/>
  <c r="M62" i="1"/>
  <c r="O66" i="1"/>
  <c r="Q66" i="1" s="1"/>
  <c r="M66" i="1"/>
  <c r="O70" i="1"/>
  <c r="Q70" i="1" s="1"/>
  <c r="M70" i="1"/>
  <c r="O74" i="1"/>
  <c r="Q74" i="1" s="1"/>
  <c r="M74" i="1"/>
  <c r="O78" i="1"/>
  <c r="Q78" i="1" s="1"/>
  <c r="M78" i="1"/>
  <c r="O85" i="1"/>
  <c r="Q85" i="1" s="1"/>
  <c r="M85" i="1"/>
  <c r="U87" i="1"/>
  <c r="V87" i="1" s="1"/>
  <c r="P87" i="1"/>
  <c r="M82" i="1"/>
  <c r="M86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AE13" i="2" l="1"/>
  <c r="AE15" i="2"/>
  <c r="AE14" i="2"/>
  <c r="AE12" i="2"/>
  <c r="X5" i="1"/>
  <c r="Y5" i="1"/>
  <c r="X4" i="1"/>
  <c r="X6" i="1"/>
  <c r="X3" i="1"/>
  <c r="Y4" i="1"/>
  <c r="Y6" i="1"/>
  <c r="Y3" i="1"/>
  <c r="U68" i="1"/>
  <c r="V68" i="1" s="1"/>
  <c r="U72" i="1"/>
  <c r="V72" i="1" s="1"/>
  <c r="U88" i="1"/>
  <c r="V88" i="1" s="1"/>
  <c r="U64" i="1"/>
  <c r="V64" i="1" s="1"/>
  <c r="U84" i="1"/>
  <c r="V84" i="1" s="1"/>
  <c r="U80" i="1"/>
  <c r="V80" i="1" s="1"/>
  <c r="Q48" i="1"/>
  <c r="Q51" i="1"/>
  <c r="P81" i="1"/>
  <c r="U81" i="1"/>
  <c r="V81" i="1" s="1"/>
  <c r="Q50" i="1"/>
  <c r="U78" i="1"/>
  <c r="V78" i="1" s="1"/>
  <c r="P78" i="1"/>
  <c r="U70" i="1"/>
  <c r="V70" i="1" s="1"/>
  <c r="P70" i="1"/>
  <c r="U62" i="1"/>
  <c r="V62" i="1" s="1"/>
  <c r="P62" i="1"/>
  <c r="U54" i="1"/>
  <c r="V54" i="1" s="1"/>
  <c r="P54" i="1"/>
  <c r="P73" i="1"/>
  <c r="U73" i="1"/>
  <c r="V73" i="1" s="1"/>
  <c r="P65" i="1"/>
  <c r="U65" i="1"/>
  <c r="V65" i="1" s="1"/>
  <c r="P57" i="1"/>
  <c r="U57" i="1"/>
  <c r="V57" i="1" s="1"/>
  <c r="U86" i="1"/>
  <c r="V86" i="1" s="1"/>
  <c r="P86" i="1"/>
  <c r="Q49" i="1"/>
  <c r="U82" i="1"/>
  <c r="V82" i="1" s="1"/>
  <c r="P82" i="1"/>
  <c r="P85" i="1"/>
  <c r="U85" i="1"/>
  <c r="V85" i="1" s="1"/>
  <c r="U74" i="1"/>
  <c r="V74" i="1" s="1"/>
  <c r="P74" i="1"/>
  <c r="U66" i="1"/>
  <c r="V66" i="1" s="1"/>
  <c r="P66" i="1"/>
  <c r="U58" i="1"/>
  <c r="V58" i="1" s="1"/>
  <c r="P58" i="1"/>
  <c r="P69" i="1"/>
  <c r="U69" i="1"/>
  <c r="V69" i="1" s="1"/>
  <c r="P61" i="1"/>
  <c r="U61" i="1"/>
  <c r="V61" i="1" s="1"/>
  <c r="P53" i="1"/>
  <c r="U53" i="1"/>
  <c r="V53" i="1" s="1"/>
  <c r="P77" i="1"/>
  <c r="U77" i="1"/>
  <c r="V77" i="1" s="1"/>
  <c r="L32" i="1"/>
  <c r="M32" i="1" s="1"/>
  <c r="L14" i="1"/>
  <c r="P32" i="1" l="1"/>
  <c r="U32" i="1"/>
  <c r="V32" i="1" s="1"/>
  <c r="P51" i="1"/>
  <c r="P49" i="1"/>
  <c r="P50" i="1"/>
  <c r="P48" i="1"/>
  <c r="O32" i="1"/>
  <c r="Q32" i="1" s="1"/>
  <c r="M14" i="1"/>
  <c r="O14" i="1"/>
  <c r="Q14" i="1" s="1"/>
  <c r="L8" i="1"/>
  <c r="O8" i="1" s="1"/>
  <c r="P14" i="1" l="1"/>
  <c r="U14" i="1"/>
  <c r="V14" i="1" s="1"/>
  <c r="M8" i="1"/>
  <c r="Q8" i="1"/>
  <c r="L26" i="1"/>
  <c r="L41" i="1"/>
  <c r="L33" i="1"/>
  <c r="L28" i="1"/>
  <c r="L24" i="1"/>
  <c r="L23" i="1"/>
  <c r="L15" i="1"/>
  <c r="L9" i="1"/>
  <c r="P8" i="1" l="1"/>
  <c r="U8" i="1"/>
  <c r="V8" i="1" s="1"/>
  <c r="M28" i="1"/>
  <c r="O28" i="1"/>
  <c r="Q28" i="1" s="1"/>
  <c r="M15" i="1"/>
  <c r="O15" i="1"/>
  <c r="Q15" i="1" s="1"/>
  <c r="O41" i="1"/>
  <c r="Q41" i="1" s="1"/>
  <c r="M41" i="1"/>
  <c r="L39" i="1"/>
  <c r="M23" i="1"/>
  <c r="O23" i="1"/>
  <c r="Q23" i="1" s="1"/>
  <c r="M24" i="1"/>
  <c r="O24" i="1"/>
  <c r="Q24" i="1" s="1"/>
  <c r="O9" i="1"/>
  <c r="Q9" i="1" s="1"/>
  <c r="M9" i="1"/>
  <c r="M26" i="1"/>
  <c r="O26" i="1"/>
  <c r="Q26" i="1" s="1"/>
  <c r="O33" i="1"/>
  <c r="Q33" i="1" s="1"/>
  <c r="M33" i="1"/>
  <c r="L40" i="1"/>
  <c r="L27" i="1"/>
  <c r="L34" i="1"/>
  <c r="L38" i="1"/>
  <c r="L16" i="1"/>
  <c r="L22" i="1"/>
  <c r="L10" i="1"/>
  <c r="L29" i="1"/>
  <c r="L42" i="1"/>
  <c r="L25" i="1"/>
  <c r="P33" i="1" l="1"/>
  <c r="U33" i="1"/>
  <c r="V33" i="1" s="1"/>
  <c r="P9" i="1"/>
  <c r="U9" i="1"/>
  <c r="V9" i="1" s="1"/>
  <c r="P28" i="1"/>
  <c r="U28" i="1"/>
  <c r="V28" i="1" s="1"/>
  <c r="P23" i="1"/>
  <c r="U23" i="1"/>
  <c r="V23" i="1" s="1"/>
  <c r="P15" i="1"/>
  <c r="U15" i="1"/>
  <c r="V15" i="1" s="1"/>
  <c r="P26" i="1"/>
  <c r="U26" i="1"/>
  <c r="V26" i="1" s="1"/>
  <c r="P24" i="1"/>
  <c r="U24" i="1"/>
  <c r="V24" i="1" s="1"/>
  <c r="P41" i="1"/>
  <c r="U41" i="1"/>
  <c r="V41" i="1" s="1"/>
  <c r="O29" i="1"/>
  <c r="Q29" i="1" s="1"/>
  <c r="M29" i="1"/>
  <c r="M16" i="1"/>
  <c r="O16" i="1"/>
  <c r="Q16" i="1" s="1"/>
  <c r="O40" i="1"/>
  <c r="Q40" i="1" s="1"/>
  <c r="M40" i="1"/>
  <c r="M38" i="1"/>
  <c r="O38" i="1"/>
  <c r="Q38" i="1" s="1"/>
  <c r="M39" i="1"/>
  <c r="O39" i="1"/>
  <c r="Q39" i="1" s="1"/>
  <c r="O25" i="1"/>
  <c r="Q25" i="1" s="1"/>
  <c r="M25" i="1"/>
  <c r="M10" i="1"/>
  <c r="O10" i="1"/>
  <c r="Q10" i="1" s="1"/>
  <c r="M34" i="1"/>
  <c r="O34" i="1"/>
  <c r="Q34" i="1" s="1"/>
  <c r="M42" i="1"/>
  <c r="O42" i="1"/>
  <c r="Q42" i="1" s="1"/>
  <c r="M22" i="1"/>
  <c r="O22" i="1"/>
  <c r="Q22" i="1" s="1"/>
  <c r="M27" i="1"/>
  <c r="O27" i="1"/>
  <c r="Q27" i="1" s="1"/>
  <c r="L35" i="1"/>
  <c r="L21" i="1"/>
  <c r="L11" i="1"/>
  <c r="L17" i="1"/>
  <c r="L20" i="1"/>
  <c r="L43" i="1"/>
  <c r="L30" i="1"/>
  <c r="P16" i="1" l="1"/>
  <c r="U16" i="1"/>
  <c r="V16" i="1" s="1"/>
  <c r="P22" i="1"/>
  <c r="U22" i="1"/>
  <c r="V22" i="1" s="1"/>
  <c r="P34" i="1"/>
  <c r="U34" i="1"/>
  <c r="V34" i="1" s="1"/>
  <c r="P38" i="1"/>
  <c r="U38" i="1"/>
  <c r="V38" i="1" s="1"/>
  <c r="P40" i="1"/>
  <c r="U40" i="1"/>
  <c r="V40" i="1" s="1"/>
  <c r="P29" i="1"/>
  <c r="U29" i="1"/>
  <c r="V29" i="1" s="1"/>
  <c r="P27" i="1"/>
  <c r="U27" i="1"/>
  <c r="V27" i="1" s="1"/>
  <c r="P42" i="1"/>
  <c r="U42" i="1"/>
  <c r="V42" i="1" s="1"/>
  <c r="P10" i="1"/>
  <c r="U10" i="1"/>
  <c r="V10" i="1" s="1"/>
  <c r="P39" i="1"/>
  <c r="U39" i="1"/>
  <c r="V39" i="1" s="1"/>
  <c r="P25" i="1"/>
  <c r="U25" i="1"/>
  <c r="V25" i="1" s="1"/>
  <c r="M35" i="1"/>
  <c r="O35" i="1"/>
  <c r="Q35" i="1" s="1"/>
  <c r="M30" i="1"/>
  <c r="O30" i="1"/>
  <c r="Q30" i="1" s="1"/>
  <c r="M43" i="1"/>
  <c r="O43" i="1"/>
  <c r="Q43" i="1" s="1"/>
  <c r="O17" i="1"/>
  <c r="Q17" i="1" s="1"/>
  <c r="M17" i="1"/>
  <c r="L36" i="1"/>
  <c r="M11" i="1"/>
  <c r="O11" i="1"/>
  <c r="Q11" i="1" s="1"/>
  <c r="M20" i="1"/>
  <c r="O20" i="1"/>
  <c r="Q20" i="1" s="1"/>
  <c r="O21" i="1"/>
  <c r="Q21" i="1" s="1"/>
  <c r="M21" i="1"/>
  <c r="L18" i="1"/>
  <c r="L12" i="1"/>
  <c r="L31" i="1"/>
  <c r="P35" i="1" l="1"/>
  <c r="U35" i="1"/>
  <c r="V35" i="1" s="1"/>
  <c r="P11" i="1"/>
  <c r="U11" i="1"/>
  <c r="V11" i="1" s="1"/>
  <c r="P43" i="1"/>
  <c r="U43" i="1"/>
  <c r="V43" i="1" s="1"/>
  <c r="P20" i="1"/>
  <c r="U20" i="1"/>
  <c r="V20" i="1" s="1"/>
  <c r="P17" i="1"/>
  <c r="U17" i="1"/>
  <c r="V17" i="1" s="1"/>
  <c r="P21" i="1"/>
  <c r="U21" i="1"/>
  <c r="V21" i="1" s="1"/>
  <c r="P30" i="1"/>
  <c r="U30" i="1"/>
  <c r="V30" i="1" s="1"/>
  <c r="L37" i="1"/>
  <c r="M31" i="1"/>
  <c r="O31" i="1"/>
  <c r="Q31" i="1" s="1"/>
  <c r="M12" i="1"/>
  <c r="O12" i="1"/>
  <c r="Q12" i="1" s="1"/>
  <c r="M36" i="1"/>
  <c r="O36" i="1"/>
  <c r="Q36" i="1" s="1"/>
  <c r="M18" i="1"/>
  <c r="O18" i="1"/>
  <c r="Q18" i="1" s="1"/>
  <c r="L13" i="1"/>
  <c r="L19" i="1"/>
  <c r="P18" i="1" l="1"/>
  <c r="U18" i="1"/>
  <c r="V18" i="1" s="1"/>
  <c r="P12" i="1"/>
  <c r="U12" i="1"/>
  <c r="V12" i="1" s="1"/>
  <c r="P36" i="1"/>
  <c r="U36" i="1"/>
  <c r="V36" i="1" s="1"/>
  <c r="P31" i="1"/>
  <c r="U31" i="1"/>
  <c r="V31" i="1" s="1"/>
  <c r="M19" i="1"/>
  <c r="O19" i="1"/>
  <c r="Q19" i="1" s="1"/>
  <c r="O13" i="1"/>
  <c r="Q13" i="1" s="1"/>
  <c r="M13" i="1"/>
  <c r="O37" i="1"/>
  <c r="Q37" i="1" s="1"/>
  <c r="M37" i="1"/>
  <c r="P13" i="1" l="1"/>
  <c r="U13" i="1"/>
  <c r="V13" i="1" s="1"/>
  <c r="P37" i="1"/>
  <c r="P3" i="1" s="1"/>
  <c r="U37" i="1"/>
  <c r="V37" i="1" s="1"/>
  <c r="Q3" i="1"/>
  <c r="P19" i="1"/>
  <c r="P4" i="1" s="1"/>
  <c r="U19" i="1"/>
  <c r="V19" i="1" s="1"/>
  <c r="Q5" i="1"/>
  <c r="Q6" i="1"/>
  <c r="Q4" i="1"/>
  <c r="P6" i="1" l="1"/>
  <c r="P5" i="1"/>
</calcChain>
</file>

<file path=xl/sharedStrings.xml><?xml version="1.0" encoding="utf-8"?>
<sst xmlns="http://schemas.openxmlformats.org/spreadsheetml/2006/main" count="205" uniqueCount="112">
  <si>
    <t>Plus 01</t>
  </si>
  <si>
    <t>Plus 02</t>
  </si>
  <si>
    <t>Plus 03</t>
  </si>
  <si>
    <t>Plus 04</t>
  </si>
  <si>
    <t>Plus 05</t>
  </si>
  <si>
    <t>Plus 06</t>
  </si>
  <si>
    <t>Plus 07</t>
  </si>
  <si>
    <t>Plus 08</t>
  </si>
  <si>
    <t>Plus 09</t>
  </si>
  <si>
    <t>Plus 10</t>
  </si>
  <si>
    <t>Plus 11</t>
  </si>
  <si>
    <t>Plus 12</t>
  </si>
  <si>
    <t>Plus 13</t>
  </si>
  <si>
    <t>Plus 14</t>
  </si>
  <si>
    <t>Plus 15</t>
  </si>
  <si>
    <t>Plus 16</t>
  </si>
  <si>
    <t>Plus 17</t>
  </si>
  <si>
    <t>Plus 18</t>
  </si>
  <si>
    <t>Plus 19</t>
  </si>
  <si>
    <t>Plus 20</t>
  </si>
  <si>
    <t>Plus 21</t>
  </si>
  <si>
    <t>Plus 22</t>
  </si>
  <si>
    <t>Plus 23</t>
  </si>
  <si>
    <t>Plus 24</t>
  </si>
  <si>
    <t>Plus 25</t>
  </si>
  <si>
    <t>Plus 26</t>
  </si>
  <si>
    <t>Plus 27</t>
  </si>
  <si>
    <t>Plus 28</t>
  </si>
  <si>
    <t>Plus 29</t>
  </si>
  <si>
    <t>Plus 30</t>
  </si>
  <si>
    <t>Plus 31</t>
  </si>
  <si>
    <t>Plus 32</t>
  </si>
  <si>
    <t>Plus 33</t>
  </si>
  <si>
    <t>Plus 34</t>
  </si>
  <si>
    <t>Plus 35</t>
  </si>
  <si>
    <t>Plus 36</t>
  </si>
  <si>
    <t>Minus 01</t>
  </si>
  <si>
    <t>Minus 02</t>
  </si>
  <si>
    <t>Minus 03</t>
  </si>
  <si>
    <t>Minus 04</t>
  </si>
  <si>
    <t>Minus 05</t>
  </si>
  <si>
    <t>Minus 06</t>
  </si>
  <si>
    <t>Minus 07</t>
  </si>
  <si>
    <t>Minus 08</t>
  </si>
  <si>
    <t>Minus 09</t>
  </si>
  <si>
    <t>Minus 10</t>
  </si>
  <si>
    <t>Minus 11</t>
  </si>
  <si>
    <t>Minus 12</t>
  </si>
  <si>
    <t>Minus 13</t>
  </si>
  <si>
    <t>Minus 14</t>
  </si>
  <si>
    <t>Minus 15</t>
  </si>
  <si>
    <t>Minus 16</t>
  </si>
  <si>
    <t>Minus 17</t>
  </si>
  <si>
    <t>Minus 18</t>
  </si>
  <si>
    <t>Minus 19</t>
  </si>
  <si>
    <t>Minus 20</t>
  </si>
  <si>
    <t>Minus 21</t>
  </si>
  <si>
    <t>Minus 22</t>
  </si>
  <si>
    <t>Minus 23</t>
  </si>
  <si>
    <t>Minus 24</t>
  </si>
  <si>
    <t>Minus 25</t>
  </si>
  <si>
    <t>Minus 26</t>
  </si>
  <si>
    <t>Minus 27</t>
  </si>
  <si>
    <t>Minus 28</t>
  </si>
  <si>
    <t>Minus 29</t>
  </si>
  <si>
    <t>Minus 30</t>
  </si>
  <si>
    <t>Minus 31</t>
  </si>
  <si>
    <t>Minus 32</t>
  </si>
  <si>
    <t>Minus 33</t>
  </si>
  <si>
    <t>Minus 34</t>
  </si>
  <si>
    <t>Minus 35</t>
  </si>
  <si>
    <t>Minus 36</t>
  </si>
  <si>
    <t>Near X3</t>
  </si>
  <si>
    <t>Near X4</t>
  </si>
  <si>
    <t>Far X4</t>
  </si>
  <si>
    <t>Far X3</t>
  </si>
  <si>
    <t>Far X2</t>
  </si>
  <si>
    <t>Near X2</t>
  </si>
  <si>
    <t>Ring 3</t>
  </si>
  <si>
    <t>Ring 2</t>
  </si>
  <si>
    <t>Sector</t>
  </si>
  <si>
    <t>Rack</t>
  </si>
  <si>
    <t>Min</t>
  </si>
  <si>
    <t>Max</t>
  </si>
  <si>
    <t>Avg</t>
  </si>
  <si>
    <t>Spline</t>
  </si>
  <si>
    <t>Delta</t>
  </si>
  <si>
    <t>Sum</t>
  </si>
  <si>
    <t>POLYGONAL 3D</t>
  </si>
  <si>
    <t>SPLINE 3D</t>
  </si>
  <si>
    <t>Version 2012 DEC 13</t>
  </si>
  <si>
    <t>Version 2013 JAN 08</t>
  </si>
  <si>
    <t>control (plus - minus)</t>
  </si>
  <si>
    <t>HV Cables RE4 plus Z</t>
  </si>
  <si>
    <t>Version 2013 13 march</t>
  </si>
  <si>
    <t>FAR</t>
  </si>
  <si>
    <t>NEAR</t>
  </si>
  <si>
    <t>Chain</t>
  </si>
  <si>
    <t>Dan</t>
  </si>
  <si>
    <t>PP YE1</t>
  </si>
  <si>
    <t>TOTAL</t>
  </si>
  <si>
    <t>re43</t>
  </si>
  <si>
    <t>[m]</t>
  </si>
  <si>
    <t xml:space="preserve">Total Length required for +&amp;-Z </t>
  </si>
  <si>
    <t>RE4/3 Poly</t>
  </si>
  <si>
    <t>RE4/2 Poly</t>
  </si>
  <si>
    <t>Stephan</t>
  </si>
  <si>
    <t>Walter</t>
  </si>
  <si>
    <t>RE3 David Semic</t>
  </si>
  <si>
    <t>Comparision of HV lengths</t>
  </si>
  <si>
    <t>Ian Crotty</t>
  </si>
  <si>
    <t>Total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</si>
</sst>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\ &quot;m&quot;"/>
    <numFmt numFmtId="165" formatCode="0.0\ &quot;m&quot;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6" fillId="0" borderId="0" xfId="0" applyFont="1"/>
    <xf numFmtId="164" fontId="0" fillId="0" borderId="2" xfId="0" applyNumberFormat="1" applyBorder="1" applyAlignment="1">
      <alignment horizontal="right"/>
    </xf>
    <xf numFmtId="0" fontId="2" fillId="0" borderId="6" xfId="1" applyNumberFormat="1" applyFont="1" applyBorder="1"/>
    <xf numFmtId="0" fontId="3" fillId="0" borderId="6" xfId="0" applyFont="1" applyBorder="1"/>
    <xf numFmtId="0" fontId="0" fillId="0" borderId="6" xfId="0" applyBorder="1"/>
    <xf numFmtId="0" fontId="3" fillId="0" borderId="7" xfId="0" applyFont="1" applyBorder="1"/>
    <xf numFmtId="165" fontId="5" fillId="0" borderId="0" xfId="0" applyNumberFormat="1" applyFont="1"/>
    <xf numFmtId="0" fontId="0" fillId="0" borderId="0" xfId="0" applyFill="1" applyBorder="1"/>
    <xf numFmtId="0" fontId="7" fillId="2" borderId="6" xfId="0" applyFont="1" applyFill="1" applyBorder="1"/>
    <xf numFmtId="0" fontId="9" fillId="2" borderId="6" xfId="0" applyFont="1" applyFill="1" applyBorder="1"/>
    <xf numFmtId="0" fontId="10" fillId="2" borderId="6" xfId="0" applyFont="1" applyFill="1" applyBorder="1"/>
    <xf numFmtId="164" fontId="0" fillId="0" borderId="4" xfId="0" applyNumberFormat="1" applyBorder="1" applyAlignment="1">
      <alignment horizontal="right"/>
    </xf>
    <xf numFmtId="0" fontId="0" fillId="0" borderId="0" xfId="0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0" fontId="2" fillId="0" borderId="0" xfId="1" applyNumberFormat="1" applyFont="1" applyBorder="1"/>
    <xf numFmtId="0" fontId="3" fillId="0" borderId="0" xfId="0" applyFont="1" applyBorder="1"/>
    <xf numFmtId="164" fontId="0" fillId="0" borderId="7" xfId="0" applyNumberFormat="1" applyBorder="1" applyAlignment="1">
      <alignment horizontal="right"/>
    </xf>
    <xf numFmtId="0" fontId="8" fillId="2" borderId="8" xfId="0" applyFont="1" applyFill="1" applyBorder="1"/>
    <xf numFmtId="0" fontId="9" fillId="2" borderId="10" xfId="0" applyFont="1" applyFill="1" applyBorder="1"/>
    <xf numFmtId="0" fontId="10" fillId="2" borderId="10" xfId="0" applyFont="1" applyFill="1" applyBorder="1"/>
    <xf numFmtId="0" fontId="7" fillId="2" borderId="10" xfId="0" applyFont="1" applyFill="1" applyBorder="1"/>
    <xf numFmtId="0" fontId="2" fillId="0" borderId="10" xfId="1" applyNumberFormat="1" applyFont="1" applyBorder="1"/>
    <xf numFmtId="0" fontId="3" fillId="0" borderId="10" xfId="0" applyFont="1" applyBorder="1"/>
    <xf numFmtId="0" fontId="0" fillId="0" borderId="10" xfId="0" applyBorder="1"/>
    <xf numFmtId="0" fontId="3" fillId="0" borderId="11" xfId="0" applyFont="1" applyBorder="1"/>
    <xf numFmtId="0" fontId="8" fillId="2" borderId="9" xfId="0" applyFont="1" applyFill="1" applyBorder="1"/>
    <xf numFmtId="0" fontId="3" fillId="0" borderId="12" xfId="0" applyFont="1" applyBorder="1"/>
    <xf numFmtId="0" fontId="8" fillId="2" borderId="5" xfId="0" applyFont="1" applyFill="1" applyBorder="1"/>
    <xf numFmtId="0" fontId="0" fillId="0" borderId="10" xfId="0" applyFill="1" applyBorder="1"/>
    <xf numFmtId="0" fontId="8" fillId="2" borderId="10" xfId="0" applyFont="1" applyFill="1" applyBorder="1"/>
    <xf numFmtId="0" fontId="8" fillId="2" borderId="6" xfId="0" applyFont="1" applyFill="1" applyBorder="1"/>
    <xf numFmtId="0" fontId="11" fillId="0" borderId="0" xfId="0" applyFont="1"/>
    <xf numFmtId="166" fontId="0" fillId="0" borderId="0" xfId="2" applyNumberFormat="1" applyFont="1"/>
    <xf numFmtId="164" fontId="0" fillId="0" borderId="0" xfId="0" applyNumberFormat="1"/>
    <xf numFmtId="0" fontId="4" fillId="3" borderId="1" xfId="0" applyFont="1" applyFill="1" applyBorder="1" applyAlignment="1">
      <alignment horizontal="right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2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0" fontId="0" fillId="6" borderId="1" xfId="0" applyFill="1" applyBorder="1"/>
    <xf numFmtId="0" fontId="0" fillId="5" borderId="1" xfId="0" applyFill="1" applyBorder="1"/>
    <xf numFmtId="0" fontId="0" fillId="6" borderId="15" xfId="0" applyFill="1" applyBorder="1"/>
    <xf numFmtId="0" fontId="0" fillId="6" borderId="0" xfId="0" applyFill="1"/>
    <xf numFmtId="0" fontId="13" fillId="0" borderId="0" xfId="0" applyFont="1"/>
    <xf numFmtId="16" fontId="0" fillId="0" borderId="0" xfId="0" applyNumberFormat="1"/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2" fillId="4" borderId="6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5" fontId="0" fillId="0" borderId="0" xfId="0" applyNumberFormat="1"/>
    <xf numFmtId="0" fontId="14" fillId="0" borderId="0" xfId="3"/>
    <xf numFmtId="0" fontId="0" fillId="0" borderId="0" xfId="0" applyAlignment="1">
      <alignment wrapText="1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RE43Steph</c:v>
          </c:tx>
          <c:invertIfNegative val="0"/>
          <c:val>
            <c:numRef>
              <c:f>Comparision!$D$13:$D$48</c:f>
              <c:numCache>
                <c:formatCode>0.00</c:formatCode>
                <c:ptCount val="36"/>
                <c:pt idx="0">
                  <c:v>27.864999999999998</c:v>
                </c:pt>
                <c:pt idx="1">
                  <c:v>27.13</c:v>
                </c:pt>
                <c:pt idx="2">
                  <c:v>29.692</c:v>
                </c:pt>
                <c:pt idx="3">
                  <c:v>30.911000000000001</c:v>
                </c:pt>
                <c:pt idx="4">
                  <c:v>32.283999999999999</c:v>
                </c:pt>
                <c:pt idx="5">
                  <c:v>33.621000000000002</c:v>
                </c:pt>
                <c:pt idx="6">
                  <c:v>34.767000000000003</c:v>
                </c:pt>
                <c:pt idx="7">
                  <c:v>36.213000000000001</c:v>
                </c:pt>
                <c:pt idx="8">
                  <c:v>37.524000000000001</c:v>
                </c:pt>
                <c:pt idx="9">
                  <c:v>38.743000000000002</c:v>
                </c:pt>
                <c:pt idx="10">
                  <c:v>37.744</c:v>
                </c:pt>
                <c:pt idx="11">
                  <c:v>36.433</c:v>
                </c:pt>
                <c:pt idx="12">
                  <c:v>34.987000000000002</c:v>
                </c:pt>
                <c:pt idx="13">
                  <c:v>33.841000000000001</c:v>
                </c:pt>
                <c:pt idx="14">
                  <c:v>31.033000000000001</c:v>
                </c:pt>
                <c:pt idx="15">
                  <c:v>29.66</c:v>
                </c:pt>
                <c:pt idx="16">
                  <c:v>28.440999999999999</c:v>
                </c:pt>
                <c:pt idx="17">
                  <c:v>27.13</c:v>
                </c:pt>
                <c:pt idx="18">
                  <c:v>27.864999999999998</c:v>
                </c:pt>
                <c:pt idx="19">
                  <c:v>29.311</c:v>
                </c:pt>
                <c:pt idx="20">
                  <c:v>31.658999999999999</c:v>
                </c:pt>
                <c:pt idx="21">
                  <c:v>31.806000000000001</c:v>
                </c:pt>
                <c:pt idx="22">
                  <c:v>32.999000000000002</c:v>
                </c:pt>
                <c:pt idx="23">
                  <c:v>34.877000000000002</c:v>
                </c:pt>
                <c:pt idx="24">
                  <c:v>36.539000000000001</c:v>
                </c:pt>
                <c:pt idx="25">
                  <c:v>37.869999999999997</c:v>
                </c:pt>
                <c:pt idx="26">
                  <c:v>38.798999999999999</c:v>
                </c:pt>
                <c:pt idx="27">
                  <c:v>40.887999999999998</c:v>
                </c:pt>
                <c:pt idx="28">
                  <c:v>38.872</c:v>
                </c:pt>
                <c:pt idx="29">
                  <c:v>37.942999999999998</c:v>
                </c:pt>
                <c:pt idx="30">
                  <c:v>36.612000000000002</c:v>
                </c:pt>
                <c:pt idx="31">
                  <c:v>34.950000000000003</c:v>
                </c:pt>
                <c:pt idx="32">
                  <c:v>33.034999999999997</c:v>
                </c:pt>
                <c:pt idx="33">
                  <c:v>31.937000000000001</c:v>
                </c:pt>
                <c:pt idx="34">
                  <c:v>30.704999999999998</c:v>
                </c:pt>
                <c:pt idx="35">
                  <c:v>29.311</c:v>
                </c:pt>
              </c:numCache>
            </c:numRef>
          </c:val>
        </c:ser>
        <c:ser>
          <c:idx val="2"/>
          <c:order val="1"/>
          <c:tx>
            <c:v>RE43Walter</c:v>
          </c:tx>
          <c:invertIfNegative val="0"/>
          <c:val>
            <c:numRef>
              <c:f>Comparision!$G$13:$G$48</c:f>
              <c:numCache>
                <c:formatCode>General</c:formatCode>
                <c:ptCount val="36"/>
                <c:pt idx="0">
                  <c:v>20.5</c:v>
                </c:pt>
                <c:pt idx="1">
                  <c:v>19.5</c:v>
                </c:pt>
                <c:pt idx="2">
                  <c:v>21</c:v>
                </c:pt>
                <c:pt idx="3">
                  <c:v>22</c:v>
                </c:pt>
                <c:pt idx="4">
                  <c:v>23.5</c:v>
                </c:pt>
                <c:pt idx="5">
                  <c:v>25</c:v>
                </c:pt>
                <c:pt idx="6">
                  <c:v>26</c:v>
                </c:pt>
                <c:pt idx="7">
                  <c:v>27.5</c:v>
                </c:pt>
                <c:pt idx="8">
                  <c:v>28.5</c:v>
                </c:pt>
                <c:pt idx="9">
                  <c:v>30</c:v>
                </c:pt>
                <c:pt idx="10">
                  <c:v>28.5</c:v>
                </c:pt>
                <c:pt idx="11">
                  <c:v>27.5</c:v>
                </c:pt>
                <c:pt idx="12">
                  <c:v>26</c:v>
                </c:pt>
                <c:pt idx="13">
                  <c:v>25</c:v>
                </c:pt>
                <c:pt idx="14">
                  <c:v>23.5</c:v>
                </c:pt>
                <c:pt idx="15">
                  <c:v>22</c:v>
                </c:pt>
                <c:pt idx="16">
                  <c:v>21</c:v>
                </c:pt>
                <c:pt idx="17">
                  <c:v>19.5</c:v>
                </c:pt>
                <c:pt idx="18">
                  <c:v>20.5</c:v>
                </c:pt>
                <c:pt idx="19">
                  <c:v>22</c:v>
                </c:pt>
                <c:pt idx="20">
                  <c:v>23.5</c:v>
                </c:pt>
                <c:pt idx="21">
                  <c:v>25</c:v>
                </c:pt>
                <c:pt idx="22">
                  <c:v>26</c:v>
                </c:pt>
                <c:pt idx="23">
                  <c:v>27.5</c:v>
                </c:pt>
                <c:pt idx="24">
                  <c:v>28.5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30</c:v>
                </c:pt>
                <c:pt idx="30">
                  <c:v>28.5</c:v>
                </c:pt>
                <c:pt idx="31">
                  <c:v>27.5</c:v>
                </c:pt>
                <c:pt idx="32">
                  <c:v>26</c:v>
                </c:pt>
                <c:pt idx="33">
                  <c:v>24.5</c:v>
                </c:pt>
                <c:pt idx="34">
                  <c:v>23.5</c:v>
                </c:pt>
                <c:pt idx="35">
                  <c:v>22</c:v>
                </c:pt>
              </c:numCache>
            </c:numRef>
          </c:val>
        </c:ser>
        <c:ser>
          <c:idx val="1"/>
          <c:order val="2"/>
          <c:tx>
            <c:v>RE33David</c:v>
          </c:tx>
          <c:invertIfNegative val="0"/>
          <c:val>
            <c:numRef>
              <c:f>Comparision!$J$13:$J$48</c:f>
              <c:numCache>
                <c:formatCode>General</c:formatCode>
                <c:ptCount val="36"/>
                <c:pt idx="0">
                  <c:v>32.200000000000003</c:v>
                </c:pt>
                <c:pt idx="1">
                  <c:v>30.900000000000002</c:v>
                </c:pt>
                <c:pt idx="2">
                  <c:v>31.700000000000003</c:v>
                </c:pt>
                <c:pt idx="3">
                  <c:v>32.900000000000006</c:v>
                </c:pt>
                <c:pt idx="4">
                  <c:v>34.299999999999997</c:v>
                </c:pt>
                <c:pt idx="5">
                  <c:v>35.6</c:v>
                </c:pt>
                <c:pt idx="6">
                  <c:v>36.800000000000004</c:v>
                </c:pt>
                <c:pt idx="7">
                  <c:v>38.200000000000003</c:v>
                </c:pt>
                <c:pt idx="8">
                  <c:v>39.6</c:v>
                </c:pt>
                <c:pt idx="9">
                  <c:v>40.700000000000003</c:v>
                </c:pt>
                <c:pt idx="10">
                  <c:v>40.700000000000003</c:v>
                </c:pt>
                <c:pt idx="11">
                  <c:v>39.300000000000004</c:v>
                </c:pt>
                <c:pt idx="12">
                  <c:v>37.9</c:v>
                </c:pt>
                <c:pt idx="13">
                  <c:v>36.700000000000003</c:v>
                </c:pt>
                <c:pt idx="14">
                  <c:v>35.4</c:v>
                </c:pt>
                <c:pt idx="15">
                  <c:v>34</c:v>
                </c:pt>
                <c:pt idx="16">
                  <c:v>32.799999999999997</c:v>
                </c:pt>
                <c:pt idx="17">
                  <c:v>31.400000000000002</c:v>
                </c:pt>
                <c:pt idx="18">
                  <c:v>31.1</c:v>
                </c:pt>
                <c:pt idx="19">
                  <c:v>32.5</c:v>
                </c:pt>
                <c:pt idx="20">
                  <c:v>34</c:v>
                </c:pt>
                <c:pt idx="21">
                  <c:v>35.1</c:v>
                </c:pt>
                <c:pt idx="22">
                  <c:v>36.300000000000004</c:v>
                </c:pt>
                <c:pt idx="23">
                  <c:v>38.200000000000003</c:v>
                </c:pt>
                <c:pt idx="24">
                  <c:v>39.300000000000004</c:v>
                </c:pt>
                <c:pt idx="25">
                  <c:v>40.300000000000004</c:v>
                </c:pt>
                <c:pt idx="26">
                  <c:v>41.6</c:v>
                </c:pt>
                <c:pt idx="27">
                  <c:v>42.7</c:v>
                </c:pt>
                <c:pt idx="28">
                  <c:v>42.7</c:v>
                </c:pt>
                <c:pt idx="29">
                  <c:v>41.400000000000006</c:v>
                </c:pt>
                <c:pt idx="30">
                  <c:v>40.4</c:v>
                </c:pt>
                <c:pt idx="31">
                  <c:v>39.300000000000004</c:v>
                </c:pt>
                <c:pt idx="32">
                  <c:v>37.4</c:v>
                </c:pt>
                <c:pt idx="33">
                  <c:v>36.200000000000003</c:v>
                </c:pt>
                <c:pt idx="34">
                  <c:v>35.1</c:v>
                </c:pt>
                <c:pt idx="35">
                  <c:v>33.6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69504"/>
        <c:axId val="103271808"/>
      </c:barChart>
      <c:catAx>
        <c:axId val="103269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271808"/>
        <c:crosses val="autoZero"/>
        <c:auto val="1"/>
        <c:lblAlgn val="ctr"/>
        <c:lblOffset val="100"/>
        <c:noMultiLvlLbl val="0"/>
      </c:catAx>
      <c:valAx>
        <c:axId val="1032718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3269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57150</xdr:rowOff>
    </xdr:from>
    <xdr:to>
      <xdr:col>48</xdr:col>
      <xdr:colOff>180975</xdr:colOff>
      <xdr:row>22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47650"/>
          <a:ext cx="4133850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57150</xdr:colOff>
      <xdr:row>46</xdr:row>
      <xdr:rowOff>57150</xdr:rowOff>
    </xdr:from>
    <xdr:to>
      <xdr:col>47</xdr:col>
      <xdr:colOff>180975</xdr:colOff>
      <xdr:row>66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829675"/>
          <a:ext cx="3933825" cy="382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21</xdr:row>
      <xdr:rowOff>42861</xdr:rowOff>
    </xdr:from>
    <xdr:to>
      <xdr:col>20</xdr:col>
      <xdr:colOff>590550</xdr:colOff>
      <xdr:row>45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89"/>
  <sheetViews>
    <sheetView workbookViewId="0">
      <selection activeCell="T8" sqref="T8"/>
    </sheetView>
  </sheetViews>
  <sheetFormatPr defaultColWidth="2.85546875" defaultRowHeight="15" outlineLevelCol="2" x14ac:dyDescent="0.25"/>
  <cols>
    <col min="2" max="2" width="8.85546875" bestFit="1" customWidth="1"/>
    <col min="3" max="3" width="7.85546875" bestFit="1" customWidth="1"/>
    <col min="4" max="11" width="5" bestFit="1" customWidth="1" outlineLevel="2"/>
    <col min="12" max="12" width="6" bestFit="1" customWidth="1" outlineLevel="1"/>
    <col min="13" max="13" width="6.28515625" bestFit="1" customWidth="1" outlineLevel="1"/>
    <col min="14" max="14" width="4" bestFit="1" customWidth="1" outlineLevel="1"/>
    <col min="15" max="15" width="6" bestFit="1" customWidth="1" outlineLevel="1"/>
    <col min="16" max="17" width="7.7109375" bestFit="1" customWidth="1"/>
    <col min="18" max="18" width="5.5703125" bestFit="1" customWidth="1"/>
    <col min="20" max="20" width="6.5703125" bestFit="1" customWidth="1"/>
    <col min="21" max="21" width="6.7109375" bestFit="1" customWidth="1"/>
    <col min="22" max="22" width="7.7109375" bestFit="1" customWidth="1"/>
    <col min="24" max="25" width="7.7109375" bestFit="1" customWidth="1"/>
    <col min="26" max="26" width="5.5703125" bestFit="1" customWidth="1"/>
    <col min="61" max="61" width="11.7109375" bestFit="1" customWidth="1"/>
    <col min="62" max="62" width="6.42578125" bestFit="1" customWidth="1"/>
    <col min="64" max="64" width="4.7109375" bestFit="1" customWidth="1"/>
  </cols>
  <sheetData>
    <row r="2" spans="2:64" ht="15.75" thickBot="1" x14ac:dyDescent="0.3">
      <c r="B2" s="58" t="s">
        <v>88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T2" s="58" t="s">
        <v>89</v>
      </c>
      <c r="U2" s="58"/>
      <c r="V2" s="58"/>
      <c r="W2" s="58"/>
      <c r="X2" s="58"/>
      <c r="Y2" s="58"/>
      <c r="Z2" s="58"/>
    </row>
    <row r="3" spans="2:64" x14ac:dyDescent="0.25">
      <c r="P3" s="40">
        <f>SUM(P8:P43)</f>
        <v>313.89999999999998</v>
      </c>
      <c r="Q3" s="40">
        <f>SUM(Q8:Q43)</f>
        <v>390.19999999999993</v>
      </c>
      <c r="R3" s="4" t="s">
        <v>87</v>
      </c>
      <c r="X3" s="40">
        <f>SUM(X8:X43)</f>
        <v>295.60000000000002</v>
      </c>
      <c r="Y3" s="40">
        <f>SUM(Y8:Y43)</f>
        <v>371.89999999999992</v>
      </c>
      <c r="Z3" s="4" t="s">
        <v>87</v>
      </c>
    </row>
    <row r="4" spans="2:64" x14ac:dyDescent="0.25">
      <c r="B4" s="59" t="s">
        <v>90</v>
      </c>
      <c r="C4" s="60"/>
      <c r="D4" s="60"/>
      <c r="E4" s="60"/>
      <c r="F4" s="60"/>
      <c r="G4" s="60"/>
      <c r="H4" s="60"/>
      <c r="I4" s="60"/>
      <c r="J4" s="60"/>
      <c r="K4" s="60"/>
      <c r="L4" s="61"/>
      <c r="P4" s="10">
        <f>MIN(P8:P43)</f>
        <v>4.3999999999999995</v>
      </c>
      <c r="Q4" s="10">
        <f>MIN(Q8:Q43)</f>
        <v>6.6999999999999993</v>
      </c>
      <c r="R4" s="4" t="s">
        <v>82</v>
      </c>
      <c r="X4" s="10">
        <f>MIN(X8:X43)</f>
        <v>3.9</v>
      </c>
      <c r="Y4" s="10">
        <f>MIN(Y8:Y43)</f>
        <v>6.1999999999999993</v>
      </c>
      <c r="Z4" s="4" t="s">
        <v>82</v>
      </c>
    </row>
    <row r="5" spans="2:64" x14ac:dyDescent="0.25">
      <c r="P5" s="10">
        <f>MAX(P8:P43)</f>
        <v>14.5</v>
      </c>
      <c r="Q5" s="10">
        <f>MAX(Q8:Q43)</f>
        <v>16.3</v>
      </c>
      <c r="R5" s="4" t="s">
        <v>83</v>
      </c>
      <c r="X5" s="10">
        <f>MAX(X8:X43)</f>
        <v>14.1</v>
      </c>
      <c r="Y5" s="10">
        <f>MAX(Y8:Y43)</f>
        <v>15.799999999999999</v>
      </c>
      <c r="Z5" s="4" t="s">
        <v>83</v>
      </c>
    </row>
    <row r="6" spans="2:64" x14ac:dyDescent="0.25">
      <c r="M6" s="1" t="s">
        <v>78</v>
      </c>
      <c r="N6" s="62" t="s">
        <v>79</v>
      </c>
      <c r="O6" s="63"/>
      <c r="P6" s="10">
        <f>AVERAGE(P8:P43)</f>
        <v>8.7194444444444432</v>
      </c>
      <c r="Q6" s="10">
        <f>AVERAGE(Q8:Q43)</f>
        <v>10.838888888888887</v>
      </c>
      <c r="R6" s="4" t="s">
        <v>84</v>
      </c>
      <c r="X6" s="10">
        <f>AVERAGE(X8:X43)</f>
        <v>8.2111111111111121</v>
      </c>
      <c r="Y6" s="10">
        <f>AVERAGE(Y8:Y43)</f>
        <v>10.330555555555554</v>
      </c>
      <c r="Z6" s="4" t="s">
        <v>84</v>
      </c>
      <c r="BI6" s="57" t="s">
        <v>92</v>
      </c>
      <c r="BJ6" s="57"/>
    </row>
    <row r="7" spans="2:64" x14ac:dyDescent="0.25">
      <c r="B7" s="41" t="s">
        <v>80</v>
      </c>
      <c r="C7" s="41" t="s">
        <v>81</v>
      </c>
      <c r="D7" s="16"/>
      <c r="E7" s="16"/>
      <c r="F7" s="16"/>
      <c r="G7" s="16"/>
      <c r="H7" s="16"/>
      <c r="I7" s="16"/>
      <c r="J7" s="16"/>
      <c r="K7" s="16"/>
      <c r="L7" s="16"/>
      <c r="M7" s="16">
        <v>0</v>
      </c>
      <c r="N7" s="16">
        <v>513</v>
      </c>
      <c r="O7" s="16">
        <v>2273</v>
      </c>
      <c r="P7" s="41" t="s">
        <v>78</v>
      </c>
      <c r="Q7" s="41" t="s">
        <v>79</v>
      </c>
      <c r="T7" t="s">
        <v>85</v>
      </c>
      <c r="U7" s="64" t="s">
        <v>86</v>
      </c>
      <c r="V7" s="64"/>
      <c r="X7" s="41" t="s">
        <v>78</v>
      </c>
      <c r="Y7" s="41" t="s">
        <v>79</v>
      </c>
      <c r="BI7" s="41" t="s">
        <v>78</v>
      </c>
      <c r="BJ7" s="41" t="s">
        <v>79</v>
      </c>
    </row>
    <row r="8" spans="2:64" x14ac:dyDescent="0.25">
      <c r="B8" s="2" t="s">
        <v>32</v>
      </c>
      <c r="C8" s="54" t="s">
        <v>72</v>
      </c>
      <c r="D8" s="24">
        <v>3781</v>
      </c>
      <c r="E8" s="25">
        <v>563</v>
      </c>
      <c r="F8" s="25">
        <v>1310</v>
      </c>
      <c r="G8" s="25">
        <v>955</v>
      </c>
      <c r="H8" s="26">
        <v>813</v>
      </c>
      <c r="I8" s="27"/>
      <c r="J8" s="27"/>
      <c r="K8" s="27"/>
      <c r="L8" s="28">
        <f>SUM(D8:K8)</f>
        <v>7422</v>
      </c>
      <c r="M8" s="29">
        <f>L8+M$7</f>
        <v>7422</v>
      </c>
      <c r="N8" s="30">
        <v>-1</v>
      </c>
      <c r="O8" s="31">
        <f>L8+N8*N$7+O$7</f>
        <v>9182</v>
      </c>
      <c r="P8" s="15">
        <f>ROUNDUP(M8/1000,1)</f>
        <v>7.5</v>
      </c>
      <c r="Q8" s="3">
        <f t="shared" ref="Q8:Q43" si="0">ROUNDUP(O8/1000,1)</f>
        <v>9.1999999999999993</v>
      </c>
      <c r="T8" s="38">
        <v>7200</v>
      </c>
      <c r="U8">
        <f>M8-T8</f>
        <v>222</v>
      </c>
      <c r="V8" s="39">
        <f>U8/M8</f>
        <v>2.9911075181891674E-2</v>
      </c>
      <c r="X8" s="3">
        <f>ROUNDUP(T8/1000,1)</f>
        <v>7.2</v>
      </c>
      <c r="Y8" s="3">
        <f>ROUNDUP((T8+N8*N$7+O$7)/1000,1)</f>
        <v>9</v>
      </c>
      <c r="BI8" s="42">
        <f>X8-X53</f>
        <v>0.10000000000000053</v>
      </c>
      <c r="BJ8" s="43">
        <f t="shared" ref="BJ8:BJ13" si="1">Y8-Y53</f>
        <v>-0.90000000000000036</v>
      </c>
      <c r="BL8">
        <f>T8-T53</f>
        <v>180</v>
      </c>
    </row>
    <row r="9" spans="2:64" x14ac:dyDescent="0.25">
      <c r="B9" s="2" t="s">
        <v>33</v>
      </c>
      <c r="C9" s="55"/>
      <c r="D9" s="32">
        <v>3781</v>
      </c>
      <c r="E9" s="18">
        <v>563</v>
      </c>
      <c r="F9" s="18">
        <v>1310</v>
      </c>
      <c r="G9" s="19">
        <v>670</v>
      </c>
      <c r="H9" s="20"/>
      <c r="I9" s="20"/>
      <c r="J9" s="20"/>
      <c r="K9" s="20"/>
      <c r="L9" s="21">
        <f t="shared" ref="L9:L43" si="2">SUM(D9:K9)</f>
        <v>6324</v>
      </c>
      <c r="M9" s="22">
        <f t="shared" ref="M9:M43" si="3">L9+M$7</f>
        <v>6324</v>
      </c>
      <c r="N9" s="16">
        <v>-1</v>
      </c>
      <c r="O9" s="33">
        <f t="shared" ref="O9:O43" si="4">L9+N9*N$7+O$7</f>
        <v>8084</v>
      </c>
      <c r="P9" s="15">
        <f t="shared" ref="P9:P43" si="5">ROUNDUP(M9/1000,1)</f>
        <v>6.3999999999999995</v>
      </c>
      <c r="Q9" s="3">
        <f t="shared" si="0"/>
        <v>8.1</v>
      </c>
      <c r="T9" s="38">
        <v>5893</v>
      </c>
      <c r="U9">
        <f t="shared" ref="U9:U43" si="6">M9-T9</f>
        <v>431</v>
      </c>
      <c r="V9" s="39">
        <f t="shared" ref="V9:V43" si="7">U9/M9</f>
        <v>6.815306767868437E-2</v>
      </c>
      <c r="X9" s="3">
        <f t="shared" ref="X9:X43" si="8">ROUNDUP(T9/1000,1)</f>
        <v>5.8999999999999995</v>
      </c>
      <c r="Y9" s="3">
        <f t="shared" ref="Y9:Y43" si="9">ROUNDUP((T9+N9*N$7+O$7)/1000,1)</f>
        <v>7.6999999999999993</v>
      </c>
      <c r="BI9" s="44">
        <f t="shared" ref="BI9:BI14" si="10">X9-X54</f>
        <v>0</v>
      </c>
      <c r="BJ9" s="45">
        <f t="shared" si="1"/>
        <v>-1</v>
      </c>
      <c r="BL9">
        <f t="shared" ref="BL9:BL43" si="11">T9-T54</f>
        <v>0</v>
      </c>
    </row>
    <row r="10" spans="2:64" x14ac:dyDescent="0.25">
      <c r="B10" s="2" t="s">
        <v>34</v>
      </c>
      <c r="C10" s="55"/>
      <c r="D10" s="32">
        <v>3781</v>
      </c>
      <c r="E10" s="18">
        <v>563</v>
      </c>
      <c r="F10" s="19">
        <v>748</v>
      </c>
      <c r="G10" s="20"/>
      <c r="H10" s="20"/>
      <c r="I10" s="20"/>
      <c r="J10" s="20"/>
      <c r="K10" s="20"/>
      <c r="L10" s="21">
        <f t="shared" si="2"/>
        <v>5092</v>
      </c>
      <c r="M10" s="22">
        <f t="shared" si="3"/>
        <v>5092</v>
      </c>
      <c r="N10" s="16">
        <v>-1</v>
      </c>
      <c r="O10" s="33">
        <f t="shared" si="4"/>
        <v>6852</v>
      </c>
      <c r="P10" s="15">
        <f t="shared" si="5"/>
        <v>5.0999999999999996</v>
      </c>
      <c r="Q10" s="3">
        <f t="shared" si="0"/>
        <v>6.8999999999999995</v>
      </c>
      <c r="T10" s="38">
        <v>4699</v>
      </c>
      <c r="U10">
        <f t="shared" si="6"/>
        <v>393</v>
      </c>
      <c r="V10" s="39">
        <f t="shared" si="7"/>
        <v>7.7179890023566372E-2</v>
      </c>
      <c r="X10" s="3">
        <f t="shared" si="8"/>
        <v>4.6999999999999993</v>
      </c>
      <c r="Y10" s="3">
        <f t="shared" si="9"/>
        <v>6.5</v>
      </c>
      <c r="BI10" s="44">
        <f t="shared" si="10"/>
        <v>0</v>
      </c>
      <c r="BJ10" s="45">
        <f t="shared" si="1"/>
        <v>-1</v>
      </c>
      <c r="BL10">
        <f t="shared" si="11"/>
        <v>0</v>
      </c>
    </row>
    <row r="11" spans="2:64" x14ac:dyDescent="0.25">
      <c r="B11" s="2" t="s">
        <v>35</v>
      </c>
      <c r="C11" s="55"/>
      <c r="D11" s="32">
        <v>3781</v>
      </c>
      <c r="E11" s="18">
        <v>790</v>
      </c>
      <c r="F11" s="19">
        <v>708</v>
      </c>
      <c r="G11" s="20"/>
      <c r="H11" s="20"/>
      <c r="I11" s="20"/>
      <c r="J11" s="20"/>
      <c r="K11" s="20"/>
      <c r="L11" s="21">
        <f t="shared" si="2"/>
        <v>5279</v>
      </c>
      <c r="M11" s="22">
        <f t="shared" si="3"/>
        <v>5279</v>
      </c>
      <c r="N11" s="16">
        <v>1</v>
      </c>
      <c r="O11" s="33">
        <f t="shared" si="4"/>
        <v>8065</v>
      </c>
      <c r="P11" s="15">
        <f t="shared" si="5"/>
        <v>5.3</v>
      </c>
      <c r="Q11" s="3">
        <f t="shared" si="0"/>
        <v>8.1</v>
      </c>
      <c r="T11" s="38">
        <v>4780</v>
      </c>
      <c r="U11">
        <f t="shared" si="6"/>
        <v>499</v>
      </c>
      <c r="V11" s="39">
        <f t="shared" si="7"/>
        <v>9.4525478310286043E-2</v>
      </c>
      <c r="X11" s="3">
        <f t="shared" si="8"/>
        <v>4.8</v>
      </c>
      <c r="Y11" s="3">
        <f t="shared" si="9"/>
        <v>7.6</v>
      </c>
      <c r="BI11" s="44">
        <f t="shared" si="10"/>
        <v>0</v>
      </c>
      <c r="BJ11" s="45">
        <f t="shared" si="1"/>
        <v>1</v>
      </c>
      <c r="BL11">
        <f t="shared" si="11"/>
        <v>0</v>
      </c>
    </row>
    <row r="12" spans="2:64" x14ac:dyDescent="0.25">
      <c r="B12" s="2" t="s">
        <v>0</v>
      </c>
      <c r="C12" s="55"/>
      <c r="D12" s="32">
        <v>3781</v>
      </c>
      <c r="E12" s="18">
        <v>790</v>
      </c>
      <c r="F12" s="18">
        <v>1296</v>
      </c>
      <c r="G12" s="19">
        <v>558</v>
      </c>
      <c r="H12" s="20"/>
      <c r="I12" s="20"/>
      <c r="J12" s="20"/>
      <c r="K12" s="20"/>
      <c r="L12" s="21">
        <f t="shared" si="2"/>
        <v>6425</v>
      </c>
      <c r="M12" s="22">
        <f t="shared" si="3"/>
        <v>6425</v>
      </c>
      <c r="N12" s="16">
        <v>1</v>
      </c>
      <c r="O12" s="33">
        <f t="shared" si="4"/>
        <v>9211</v>
      </c>
      <c r="P12" s="15">
        <f t="shared" si="5"/>
        <v>6.5</v>
      </c>
      <c r="Q12" s="3">
        <f t="shared" si="0"/>
        <v>9.2999999999999989</v>
      </c>
      <c r="T12" s="38">
        <v>5942</v>
      </c>
      <c r="U12">
        <f t="shared" si="6"/>
        <v>483</v>
      </c>
      <c r="V12" s="39">
        <f t="shared" si="7"/>
        <v>7.5175097276264591E-2</v>
      </c>
      <c r="X12" s="3">
        <f t="shared" si="8"/>
        <v>6</v>
      </c>
      <c r="Y12" s="3">
        <f t="shared" si="9"/>
        <v>8.7999999999999989</v>
      </c>
      <c r="BI12" s="44">
        <f t="shared" si="10"/>
        <v>0</v>
      </c>
      <c r="BJ12" s="45">
        <f t="shared" si="1"/>
        <v>0.99999999999999911</v>
      </c>
      <c r="BL12">
        <f t="shared" si="11"/>
        <v>0</v>
      </c>
    </row>
    <row r="13" spans="2:64" x14ac:dyDescent="0.25">
      <c r="B13" s="2" t="s">
        <v>1</v>
      </c>
      <c r="C13" s="56"/>
      <c r="D13" s="34">
        <v>3781</v>
      </c>
      <c r="E13" s="13">
        <v>790</v>
      </c>
      <c r="F13" s="13">
        <v>1296</v>
      </c>
      <c r="G13" s="13">
        <v>1296</v>
      </c>
      <c r="H13" s="14">
        <v>708</v>
      </c>
      <c r="I13" s="12"/>
      <c r="J13" s="12"/>
      <c r="K13" s="12"/>
      <c r="L13" s="6">
        <f t="shared" si="2"/>
        <v>7871</v>
      </c>
      <c r="M13" s="7">
        <f t="shared" si="3"/>
        <v>7871</v>
      </c>
      <c r="N13" s="8">
        <v>1</v>
      </c>
      <c r="O13" s="9">
        <f t="shared" si="4"/>
        <v>10657</v>
      </c>
      <c r="P13" s="15">
        <f t="shared" si="5"/>
        <v>7.8999999999999995</v>
      </c>
      <c r="Q13" s="3">
        <f t="shared" si="0"/>
        <v>10.7</v>
      </c>
      <c r="T13" s="38">
        <v>7354</v>
      </c>
      <c r="U13">
        <f t="shared" si="6"/>
        <v>517</v>
      </c>
      <c r="V13" s="39">
        <f t="shared" si="7"/>
        <v>6.5684157032143309E-2</v>
      </c>
      <c r="X13" s="3">
        <f t="shared" si="8"/>
        <v>7.3999999999999995</v>
      </c>
      <c r="Y13" s="3">
        <f t="shared" si="9"/>
        <v>10.199999999999999</v>
      </c>
      <c r="BI13" s="46">
        <f t="shared" si="10"/>
        <v>0</v>
      </c>
      <c r="BJ13" s="47">
        <f t="shared" si="1"/>
        <v>1</v>
      </c>
      <c r="BL13">
        <f t="shared" si="11"/>
        <v>0</v>
      </c>
    </row>
    <row r="14" spans="2:64" x14ac:dyDescent="0.25">
      <c r="B14" s="2" t="s">
        <v>2</v>
      </c>
      <c r="C14" s="54" t="s">
        <v>73</v>
      </c>
      <c r="D14" s="24">
        <v>3891</v>
      </c>
      <c r="E14" s="25">
        <v>954</v>
      </c>
      <c r="F14" s="25">
        <v>1296</v>
      </c>
      <c r="G14" s="26">
        <v>1467</v>
      </c>
      <c r="H14" s="27"/>
      <c r="I14" s="27"/>
      <c r="J14" s="27"/>
      <c r="K14" s="27"/>
      <c r="L14" s="28">
        <f t="shared" si="2"/>
        <v>7608</v>
      </c>
      <c r="M14" s="29">
        <f t="shared" si="3"/>
        <v>7608</v>
      </c>
      <c r="N14" s="35">
        <v>-1</v>
      </c>
      <c r="O14" s="31">
        <f t="shared" si="4"/>
        <v>9368</v>
      </c>
      <c r="P14" s="23">
        <f t="shared" si="5"/>
        <v>7.6999999999999993</v>
      </c>
      <c r="Q14" s="5">
        <f t="shared" si="0"/>
        <v>9.4</v>
      </c>
      <c r="T14" s="38">
        <v>6883</v>
      </c>
      <c r="U14">
        <f t="shared" si="6"/>
        <v>725</v>
      </c>
      <c r="V14" s="39">
        <f t="shared" si="7"/>
        <v>9.5294426919032602E-2</v>
      </c>
      <c r="X14" s="3">
        <f t="shared" si="8"/>
        <v>6.8999999999999995</v>
      </c>
      <c r="Y14" s="3">
        <f t="shared" si="9"/>
        <v>8.6999999999999993</v>
      </c>
      <c r="BI14" s="42">
        <f t="shared" si="10"/>
        <v>-0.29999999999999982</v>
      </c>
      <c r="BJ14" s="43">
        <f t="shared" ref="BJ14:BJ43" si="12">Y14-Y59</f>
        <v>-1.2000000000000011</v>
      </c>
      <c r="BL14">
        <f t="shared" si="11"/>
        <v>-220</v>
      </c>
    </row>
    <row r="15" spans="2:64" x14ac:dyDescent="0.25">
      <c r="B15" s="2" t="s">
        <v>3</v>
      </c>
      <c r="C15" s="55"/>
      <c r="D15" s="32">
        <v>3891</v>
      </c>
      <c r="E15" s="18">
        <v>954</v>
      </c>
      <c r="F15" s="19">
        <v>1390</v>
      </c>
      <c r="G15" s="20"/>
      <c r="H15" s="20"/>
      <c r="I15" s="20"/>
      <c r="J15" s="20"/>
      <c r="K15" s="20"/>
      <c r="L15" s="21">
        <f t="shared" si="2"/>
        <v>6235</v>
      </c>
      <c r="M15" s="22">
        <f t="shared" si="3"/>
        <v>6235</v>
      </c>
      <c r="N15" s="11">
        <v>-1</v>
      </c>
      <c r="O15" s="33">
        <f t="shared" si="4"/>
        <v>7995</v>
      </c>
      <c r="P15" s="15">
        <f t="shared" si="5"/>
        <v>6.3</v>
      </c>
      <c r="Q15" s="3">
        <f t="shared" si="0"/>
        <v>8</v>
      </c>
      <c r="T15" s="38">
        <v>5555</v>
      </c>
      <c r="U15">
        <f t="shared" si="6"/>
        <v>680</v>
      </c>
      <c r="V15" s="39">
        <f t="shared" si="7"/>
        <v>0.10906174819566961</v>
      </c>
      <c r="X15" s="3">
        <f t="shared" si="8"/>
        <v>5.6</v>
      </c>
      <c r="Y15" s="3">
        <f t="shared" si="9"/>
        <v>7.3999999999999995</v>
      </c>
      <c r="BI15" s="44">
        <f t="shared" ref="BI15:BI43" si="13">X15-X60</f>
        <v>-0.20000000000000018</v>
      </c>
      <c r="BJ15" s="45">
        <f t="shared" si="12"/>
        <v>-1.2000000000000002</v>
      </c>
      <c r="BL15">
        <f t="shared" si="11"/>
        <v>-216</v>
      </c>
    </row>
    <row r="16" spans="2:64" x14ac:dyDescent="0.25">
      <c r="B16" s="2" t="s">
        <v>4</v>
      </c>
      <c r="C16" s="55"/>
      <c r="D16" s="32">
        <v>3891</v>
      </c>
      <c r="E16" s="18">
        <v>342</v>
      </c>
      <c r="F16" s="19">
        <v>1467</v>
      </c>
      <c r="G16" s="20"/>
      <c r="H16" s="20"/>
      <c r="I16" s="20"/>
      <c r="J16" s="20"/>
      <c r="K16" s="20"/>
      <c r="L16" s="21">
        <f t="shared" si="2"/>
        <v>5700</v>
      </c>
      <c r="M16" s="22">
        <f t="shared" si="3"/>
        <v>5700</v>
      </c>
      <c r="N16" s="11">
        <v>1</v>
      </c>
      <c r="O16" s="33">
        <f t="shared" si="4"/>
        <v>8486</v>
      </c>
      <c r="P16" s="15">
        <f t="shared" si="5"/>
        <v>5.7</v>
      </c>
      <c r="Q16" s="3">
        <f t="shared" si="0"/>
        <v>8.5</v>
      </c>
      <c r="T16" s="38">
        <v>5266</v>
      </c>
      <c r="U16">
        <f t="shared" si="6"/>
        <v>434</v>
      </c>
      <c r="V16" s="39">
        <f t="shared" si="7"/>
        <v>7.614035087719298E-2</v>
      </c>
      <c r="X16" s="3">
        <f t="shared" si="8"/>
        <v>5.3</v>
      </c>
      <c r="Y16" s="3">
        <f t="shared" si="9"/>
        <v>8.1</v>
      </c>
      <c r="BI16" s="44">
        <f t="shared" si="13"/>
        <v>0</v>
      </c>
      <c r="BJ16" s="45">
        <f t="shared" si="12"/>
        <v>0.5</v>
      </c>
      <c r="BL16">
        <f t="shared" si="11"/>
        <v>-1</v>
      </c>
    </row>
    <row r="17" spans="2:64" x14ac:dyDescent="0.25">
      <c r="B17" s="2" t="s">
        <v>5</v>
      </c>
      <c r="C17" s="55"/>
      <c r="D17" s="32">
        <v>3891</v>
      </c>
      <c r="E17" s="18">
        <v>342</v>
      </c>
      <c r="F17" s="18">
        <v>1347</v>
      </c>
      <c r="G17" s="19">
        <v>1503</v>
      </c>
      <c r="H17" s="20"/>
      <c r="I17" s="20"/>
      <c r="J17" s="20"/>
      <c r="K17" s="20"/>
      <c r="L17" s="21">
        <f t="shared" si="2"/>
        <v>7083</v>
      </c>
      <c r="M17" s="22">
        <f t="shared" si="3"/>
        <v>7083</v>
      </c>
      <c r="N17" s="11">
        <v>1</v>
      </c>
      <c r="O17" s="33">
        <f t="shared" si="4"/>
        <v>9869</v>
      </c>
      <c r="P17" s="15">
        <f t="shared" si="5"/>
        <v>7.1</v>
      </c>
      <c r="Q17" s="3">
        <f t="shared" si="0"/>
        <v>9.9</v>
      </c>
      <c r="T17" s="38">
        <v>6640</v>
      </c>
      <c r="U17">
        <f t="shared" si="6"/>
        <v>443</v>
      </c>
      <c r="V17" s="39">
        <f t="shared" si="7"/>
        <v>6.2544119723281097E-2</v>
      </c>
      <c r="X17" s="3">
        <f t="shared" si="8"/>
        <v>6.6999999999999993</v>
      </c>
      <c r="Y17" s="3">
        <f t="shared" si="9"/>
        <v>9.5</v>
      </c>
      <c r="BI17" s="44">
        <f t="shared" si="13"/>
        <v>0</v>
      </c>
      <c r="BJ17" s="45">
        <f t="shared" si="12"/>
        <v>1</v>
      </c>
      <c r="BL17">
        <f t="shared" si="11"/>
        <v>-3</v>
      </c>
    </row>
    <row r="18" spans="2:64" x14ac:dyDescent="0.25">
      <c r="B18" s="2" t="s">
        <v>6</v>
      </c>
      <c r="C18" s="55"/>
      <c r="D18" s="32">
        <v>3891</v>
      </c>
      <c r="E18" s="18">
        <v>342</v>
      </c>
      <c r="F18" s="18">
        <v>1347</v>
      </c>
      <c r="G18" s="18">
        <v>1296</v>
      </c>
      <c r="H18" s="19">
        <v>1353</v>
      </c>
      <c r="I18" s="20"/>
      <c r="J18" s="20"/>
      <c r="K18" s="20"/>
      <c r="L18" s="21">
        <f t="shared" si="2"/>
        <v>8229</v>
      </c>
      <c r="M18" s="22">
        <f t="shared" si="3"/>
        <v>8229</v>
      </c>
      <c r="N18" s="11">
        <v>1</v>
      </c>
      <c r="O18" s="33">
        <f t="shared" si="4"/>
        <v>11015</v>
      </c>
      <c r="P18" s="15">
        <f t="shared" si="5"/>
        <v>8.2999999999999989</v>
      </c>
      <c r="Q18" s="3">
        <f t="shared" si="0"/>
        <v>11.1</v>
      </c>
      <c r="T18" s="38">
        <v>7796</v>
      </c>
      <c r="U18">
        <f t="shared" si="6"/>
        <v>433</v>
      </c>
      <c r="V18" s="39">
        <f t="shared" si="7"/>
        <v>5.2618787215943617E-2</v>
      </c>
      <c r="X18" s="3">
        <f t="shared" si="8"/>
        <v>7.8</v>
      </c>
      <c r="Y18" s="3">
        <f t="shared" si="9"/>
        <v>10.6</v>
      </c>
      <c r="BI18" s="44">
        <f t="shared" si="13"/>
        <v>0</v>
      </c>
      <c r="BJ18" s="45">
        <f t="shared" si="12"/>
        <v>1</v>
      </c>
      <c r="BL18">
        <f t="shared" si="11"/>
        <v>-3</v>
      </c>
    </row>
    <row r="19" spans="2:64" x14ac:dyDescent="0.25">
      <c r="B19" s="2" t="s">
        <v>7</v>
      </c>
      <c r="C19" s="56"/>
      <c r="D19" s="34">
        <v>3891</v>
      </c>
      <c r="E19" s="13">
        <v>342</v>
      </c>
      <c r="F19" s="13">
        <v>1347</v>
      </c>
      <c r="G19" s="13">
        <v>1296</v>
      </c>
      <c r="H19" s="13">
        <v>1296</v>
      </c>
      <c r="I19" s="14">
        <v>1503</v>
      </c>
      <c r="J19" s="12"/>
      <c r="K19" s="12"/>
      <c r="L19" s="6">
        <f t="shared" si="2"/>
        <v>9675</v>
      </c>
      <c r="M19" s="7">
        <f t="shared" si="3"/>
        <v>9675</v>
      </c>
      <c r="N19" s="8">
        <v>1</v>
      </c>
      <c r="O19" s="9">
        <f t="shared" si="4"/>
        <v>12461</v>
      </c>
      <c r="P19" s="15">
        <f t="shared" si="5"/>
        <v>9.6999999999999993</v>
      </c>
      <c r="Q19" s="3">
        <f t="shared" si="0"/>
        <v>12.5</v>
      </c>
      <c r="T19" s="38">
        <v>9201</v>
      </c>
      <c r="U19">
        <f t="shared" si="6"/>
        <v>474</v>
      </c>
      <c r="V19" s="39">
        <f t="shared" si="7"/>
        <v>4.8992248062015506E-2</v>
      </c>
      <c r="X19" s="3">
        <f t="shared" si="8"/>
        <v>9.2999999999999989</v>
      </c>
      <c r="Y19" s="3">
        <f t="shared" si="9"/>
        <v>12</v>
      </c>
      <c r="BI19" s="46">
        <f t="shared" si="13"/>
        <v>0</v>
      </c>
      <c r="BJ19" s="47">
        <f t="shared" si="12"/>
        <v>1</v>
      </c>
      <c r="BL19">
        <f t="shared" si="11"/>
        <v>-2</v>
      </c>
    </row>
    <row r="20" spans="2:64" x14ac:dyDescent="0.25">
      <c r="B20" s="2" t="s">
        <v>8</v>
      </c>
      <c r="C20" s="54" t="s">
        <v>74</v>
      </c>
      <c r="D20" s="24">
        <v>4691</v>
      </c>
      <c r="E20" s="36">
        <v>1767</v>
      </c>
      <c r="F20" s="25">
        <v>1296</v>
      </c>
      <c r="G20" s="25">
        <v>1296</v>
      </c>
      <c r="H20" s="25">
        <v>1347</v>
      </c>
      <c r="I20" s="25">
        <v>1296</v>
      </c>
      <c r="J20" s="25">
        <v>1296</v>
      </c>
      <c r="K20" s="26">
        <v>1467</v>
      </c>
      <c r="L20" s="28">
        <f t="shared" si="2"/>
        <v>14456</v>
      </c>
      <c r="M20" s="29">
        <f t="shared" si="3"/>
        <v>14456</v>
      </c>
      <c r="N20" s="35">
        <v>-1</v>
      </c>
      <c r="O20" s="31">
        <f t="shared" si="4"/>
        <v>16216</v>
      </c>
      <c r="P20" s="15">
        <f t="shared" si="5"/>
        <v>14.5</v>
      </c>
      <c r="Q20" s="3">
        <f t="shared" si="0"/>
        <v>16.3</v>
      </c>
      <c r="T20" s="38">
        <v>14017</v>
      </c>
      <c r="U20">
        <f t="shared" si="6"/>
        <v>439</v>
      </c>
      <c r="V20" s="39">
        <f t="shared" si="7"/>
        <v>3.0368013281682347E-2</v>
      </c>
      <c r="X20" s="3">
        <f t="shared" si="8"/>
        <v>14.1</v>
      </c>
      <c r="Y20" s="3">
        <f t="shared" si="9"/>
        <v>15.799999999999999</v>
      </c>
      <c r="BI20" s="42">
        <f t="shared" si="13"/>
        <v>0</v>
      </c>
      <c r="BJ20" s="43">
        <f t="shared" si="12"/>
        <v>-1.1000000000000032</v>
      </c>
      <c r="BL20">
        <f t="shared" si="11"/>
        <v>0</v>
      </c>
    </row>
    <row r="21" spans="2:64" x14ac:dyDescent="0.25">
      <c r="B21" s="2" t="s">
        <v>9</v>
      </c>
      <c r="C21" s="55"/>
      <c r="D21" s="32">
        <v>4691</v>
      </c>
      <c r="E21" s="17">
        <v>1767</v>
      </c>
      <c r="F21" s="18">
        <v>1296</v>
      </c>
      <c r="G21" s="18">
        <v>1296</v>
      </c>
      <c r="H21" s="18">
        <v>1347</v>
      </c>
      <c r="I21" s="18">
        <v>1296</v>
      </c>
      <c r="J21" s="19">
        <v>1390</v>
      </c>
      <c r="K21" s="20"/>
      <c r="L21" s="21">
        <f t="shared" si="2"/>
        <v>13083</v>
      </c>
      <c r="M21" s="22">
        <f t="shared" si="3"/>
        <v>13083</v>
      </c>
      <c r="N21" s="11">
        <v>-1</v>
      </c>
      <c r="O21" s="33">
        <f t="shared" si="4"/>
        <v>14843</v>
      </c>
      <c r="P21" s="15">
        <f t="shared" si="5"/>
        <v>13.1</v>
      </c>
      <c r="Q21" s="3">
        <f t="shared" si="0"/>
        <v>14.9</v>
      </c>
      <c r="T21" s="38">
        <v>12681</v>
      </c>
      <c r="U21">
        <f t="shared" si="6"/>
        <v>402</v>
      </c>
      <c r="V21" s="39">
        <f t="shared" si="7"/>
        <v>3.0726897500573263E-2</v>
      </c>
      <c r="X21" s="3">
        <f t="shared" si="8"/>
        <v>12.7</v>
      </c>
      <c r="Y21" s="3">
        <f t="shared" si="9"/>
        <v>14.5</v>
      </c>
      <c r="BI21" s="44">
        <f t="shared" si="13"/>
        <v>0</v>
      </c>
      <c r="BJ21" s="45">
        <f t="shared" si="12"/>
        <v>-1</v>
      </c>
      <c r="BL21">
        <f t="shared" si="11"/>
        <v>0</v>
      </c>
    </row>
    <row r="22" spans="2:64" x14ac:dyDescent="0.25">
      <c r="B22" s="2" t="s">
        <v>10</v>
      </c>
      <c r="C22" s="55"/>
      <c r="D22" s="32">
        <v>4691</v>
      </c>
      <c r="E22" s="17">
        <v>1767</v>
      </c>
      <c r="F22" s="18">
        <v>1296</v>
      </c>
      <c r="G22" s="18">
        <v>1296</v>
      </c>
      <c r="H22" s="18">
        <v>1347</v>
      </c>
      <c r="I22" s="19">
        <v>1467</v>
      </c>
      <c r="J22" s="20"/>
      <c r="K22" s="20"/>
      <c r="L22" s="21">
        <f t="shared" si="2"/>
        <v>11864</v>
      </c>
      <c r="M22" s="22">
        <f t="shared" si="3"/>
        <v>11864</v>
      </c>
      <c r="N22" s="11">
        <v>-1</v>
      </c>
      <c r="O22" s="33">
        <f t="shared" si="4"/>
        <v>13624</v>
      </c>
      <c r="P22" s="15">
        <f t="shared" si="5"/>
        <v>11.9</v>
      </c>
      <c r="Q22" s="3">
        <f t="shared" si="0"/>
        <v>13.7</v>
      </c>
      <c r="T22" s="38">
        <v>11456</v>
      </c>
      <c r="U22">
        <f t="shared" si="6"/>
        <v>408</v>
      </c>
      <c r="V22" s="39">
        <f t="shared" si="7"/>
        <v>3.4389750505731627E-2</v>
      </c>
      <c r="X22" s="3">
        <f t="shared" si="8"/>
        <v>11.5</v>
      </c>
      <c r="Y22" s="3">
        <f t="shared" si="9"/>
        <v>13.299999999999999</v>
      </c>
      <c r="BI22" s="44">
        <f t="shared" si="13"/>
        <v>0</v>
      </c>
      <c r="BJ22" s="45">
        <f t="shared" si="12"/>
        <v>-1</v>
      </c>
      <c r="BL22">
        <f t="shared" si="11"/>
        <v>0</v>
      </c>
    </row>
    <row r="23" spans="2:64" x14ac:dyDescent="0.25">
      <c r="B23" s="2" t="s">
        <v>11</v>
      </c>
      <c r="C23" s="55"/>
      <c r="D23" s="32">
        <v>4691</v>
      </c>
      <c r="E23" s="17">
        <v>1767</v>
      </c>
      <c r="F23" s="18">
        <v>1296</v>
      </c>
      <c r="G23" s="18">
        <v>1296</v>
      </c>
      <c r="H23" s="19">
        <v>1503</v>
      </c>
      <c r="I23" s="20"/>
      <c r="J23" s="20"/>
      <c r="K23" s="20"/>
      <c r="L23" s="21">
        <f t="shared" si="2"/>
        <v>10553</v>
      </c>
      <c r="M23" s="22">
        <f t="shared" si="3"/>
        <v>10553</v>
      </c>
      <c r="N23" s="11">
        <v>-1</v>
      </c>
      <c r="O23" s="33">
        <f t="shared" si="4"/>
        <v>12313</v>
      </c>
      <c r="P23" s="15">
        <f t="shared" si="5"/>
        <v>10.6</v>
      </c>
      <c r="Q23" s="3">
        <f t="shared" si="0"/>
        <v>12.4</v>
      </c>
      <c r="T23" s="38">
        <v>10120</v>
      </c>
      <c r="U23">
        <f t="shared" si="6"/>
        <v>433</v>
      </c>
      <c r="V23" s="39">
        <f t="shared" si="7"/>
        <v>4.1030986449350895E-2</v>
      </c>
      <c r="X23" s="3">
        <f t="shared" si="8"/>
        <v>10.199999999999999</v>
      </c>
      <c r="Y23" s="3">
        <f t="shared" si="9"/>
        <v>11.9</v>
      </c>
      <c r="BI23" s="44">
        <f t="shared" si="13"/>
        <v>0</v>
      </c>
      <c r="BJ23" s="45">
        <f t="shared" si="12"/>
        <v>-1.0999999999999996</v>
      </c>
      <c r="BL23">
        <f t="shared" si="11"/>
        <v>0</v>
      </c>
    </row>
    <row r="24" spans="2:64" x14ac:dyDescent="0.25">
      <c r="B24" s="2" t="s">
        <v>12</v>
      </c>
      <c r="C24" s="55"/>
      <c r="D24" s="32">
        <v>4691</v>
      </c>
      <c r="E24" s="17">
        <v>1767</v>
      </c>
      <c r="F24" s="18">
        <v>1296</v>
      </c>
      <c r="G24" s="19">
        <v>1353</v>
      </c>
      <c r="H24" s="20"/>
      <c r="I24" s="20"/>
      <c r="J24" s="20"/>
      <c r="K24" s="20"/>
      <c r="L24" s="21">
        <f t="shared" si="2"/>
        <v>9107</v>
      </c>
      <c r="M24" s="22">
        <f t="shared" si="3"/>
        <v>9107</v>
      </c>
      <c r="N24" s="11">
        <v>-1</v>
      </c>
      <c r="O24" s="33">
        <f t="shared" si="4"/>
        <v>10867</v>
      </c>
      <c r="P24" s="15">
        <f t="shared" si="5"/>
        <v>9.1999999999999993</v>
      </c>
      <c r="Q24" s="3">
        <f t="shared" si="0"/>
        <v>10.9</v>
      </c>
      <c r="T24" s="38">
        <v>8717</v>
      </c>
      <c r="U24">
        <f t="shared" si="6"/>
        <v>390</v>
      </c>
      <c r="V24" s="39">
        <f t="shared" si="7"/>
        <v>4.2824201163939826E-2</v>
      </c>
      <c r="X24" s="3">
        <f t="shared" si="8"/>
        <v>8.7999999999999989</v>
      </c>
      <c r="Y24" s="3">
        <f t="shared" si="9"/>
        <v>10.5</v>
      </c>
      <c r="BI24" s="44">
        <f t="shared" si="13"/>
        <v>0</v>
      </c>
      <c r="BJ24" s="45">
        <f t="shared" si="12"/>
        <v>-1.0999999999999996</v>
      </c>
      <c r="BL24">
        <f t="shared" si="11"/>
        <v>0</v>
      </c>
    </row>
    <row r="25" spans="2:64" x14ac:dyDescent="0.25">
      <c r="B25" s="2" t="s">
        <v>13</v>
      </c>
      <c r="C25" s="56"/>
      <c r="D25" s="34">
        <v>4691</v>
      </c>
      <c r="E25" s="37">
        <v>1767</v>
      </c>
      <c r="F25" s="14">
        <v>1503</v>
      </c>
      <c r="G25" s="12"/>
      <c r="H25" s="12"/>
      <c r="I25" s="12"/>
      <c r="J25" s="12"/>
      <c r="K25" s="12"/>
      <c r="L25" s="6">
        <f t="shared" si="2"/>
        <v>7961</v>
      </c>
      <c r="M25" s="7">
        <f t="shared" si="3"/>
        <v>7961</v>
      </c>
      <c r="N25" s="8">
        <v>-1</v>
      </c>
      <c r="O25" s="9">
        <f t="shared" si="4"/>
        <v>9721</v>
      </c>
      <c r="P25" s="15">
        <f t="shared" si="5"/>
        <v>8</v>
      </c>
      <c r="Q25" s="3">
        <f t="shared" si="0"/>
        <v>9.7999999999999989</v>
      </c>
      <c r="T25" s="38">
        <v>7560</v>
      </c>
      <c r="U25">
        <f t="shared" si="6"/>
        <v>401</v>
      </c>
      <c r="V25" s="39">
        <f t="shared" si="7"/>
        <v>5.0370556462755935E-2</v>
      </c>
      <c r="X25" s="3">
        <f t="shared" si="8"/>
        <v>7.6</v>
      </c>
      <c r="Y25" s="3">
        <f t="shared" si="9"/>
        <v>9.4</v>
      </c>
      <c r="BI25" s="46">
        <f t="shared" si="13"/>
        <v>0</v>
      </c>
      <c r="BJ25" s="47">
        <f t="shared" si="12"/>
        <v>-1</v>
      </c>
      <c r="BL25">
        <f t="shared" si="11"/>
        <v>0</v>
      </c>
    </row>
    <row r="26" spans="2:64" x14ac:dyDescent="0.25">
      <c r="B26" s="2" t="s">
        <v>14</v>
      </c>
      <c r="C26" s="54" t="s">
        <v>75</v>
      </c>
      <c r="D26" s="24">
        <v>4195</v>
      </c>
      <c r="E26" s="36">
        <v>823</v>
      </c>
      <c r="F26" s="25">
        <v>1296</v>
      </c>
      <c r="G26" s="25">
        <v>1296</v>
      </c>
      <c r="H26" s="25">
        <v>1347</v>
      </c>
      <c r="I26" s="25">
        <v>1296</v>
      </c>
      <c r="J26" s="25">
        <v>1296</v>
      </c>
      <c r="K26" s="26">
        <v>672</v>
      </c>
      <c r="L26" s="28">
        <f t="shared" si="2"/>
        <v>12221</v>
      </c>
      <c r="M26" s="29">
        <f t="shared" si="3"/>
        <v>12221</v>
      </c>
      <c r="N26" s="35">
        <v>-1</v>
      </c>
      <c r="O26" s="31">
        <f t="shared" si="4"/>
        <v>13981</v>
      </c>
      <c r="P26" s="15">
        <f t="shared" si="5"/>
        <v>12.299999999999999</v>
      </c>
      <c r="Q26" s="3">
        <f t="shared" si="0"/>
        <v>14</v>
      </c>
      <c r="T26" s="38">
        <v>11707</v>
      </c>
      <c r="U26">
        <f t="shared" si="6"/>
        <v>514</v>
      </c>
      <c r="V26" s="39">
        <f t="shared" si="7"/>
        <v>4.2058751329678422E-2</v>
      </c>
      <c r="X26" s="3">
        <f t="shared" si="8"/>
        <v>11.799999999999999</v>
      </c>
      <c r="Y26" s="3">
        <f t="shared" si="9"/>
        <v>13.5</v>
      </c>
      <c r="BI26" s="42">
        <f t="shared" si="13"/>
        <v>0.79999999999999893</v>
      </c>
      <c r="BJ26" s="43">
        <f t="shared" si="12"/>
        <v>-0.29999999999999893</v>
      </c>
      <c r="BL26">
        <f t="shared" si="11"/>
        <v>720</v>
      </c>
    </row>
    <row r="27" spans="2:64" x14ac:dyDescent="0.25">
      <c r="B27" s="2" t="s">
        <v>15</v>
      </c>
      <c r="C27" s="55"/>
      <c r="D27" s="32">
        <v>4195</v>
      </c>
      <c r="E27" s="17">
        <v>823</v>
      </c>
      <c r="F27" s="18">
        <v>1296</v>
      </c>
      <c r="G27" s="18">
        <v>1296</v>
      </c>
      <c r="H27" s="18">
        <v>1347</v>
      </c>
      <c r="I27" s="18">
        <v>1296</v>
      </c>
      <c r="J27" s="19">
        <v>595</v>
      </c>
      <c r="K27" s="20"/>
      <c r="L27" s="21">
        <f t="shared" si="2"/>
        <v>10848</v>
      </c>
      <c r="M27" s="22">
        <f t="shared" si="3"/>
        <v>10848</v>
      </c>
      <c r="N27" s="11">
        <v>-1</v>
      </c>
      <c r="O27" s="33">
        <f t="shared" si="4"/>
        <v>12608</v>
      </c>
      <c r="P27" s="15">
        <f t="shared" si="5"/>
        <v>10.9</v>
      </c>
      <c r="Q27" s="3">
        <f t="shared" si="0"/>
        <v>12.7</v>
      </c>
      <c r="T27" s="38">
        <v>10313</v>
      </c>
      <c r="U27">
        <f t="shared" si="6"/>
        <v>535</v>
      </c>
      <c r="V27" s="39">
        <f t="shared" si="7"/>
        <v>4.9317846607669615E-2</v>
      </c>
      <c r="X27" s="3">
        <f t="shared" si="8"/>
        <v>10.4</v>
      </c>
      <c r="Y27" s="3">
        <f t="shared" si="9"/>
        <v>12.1</v>
      </c>
      <c r="BI27" s="44">
        <f t="shared" si="13"/>
        <v>0.80000000000000071</v>
      </c>
      <c r="BJ27" s="45">
        <f t="shared" si="12"/>
        <v>-0.30000000000000071</v>
      </c>
      <c r="BL27">
        <f t="shared" si="11"/>
        <v>720</v>
      </c>
    </row>
    <row r="28" spans="2:64" x14ac:dyDescent="0.25">
      <c r="B28" s="2" t="s">
        <v>16</v>
      </c>
      <c r="C28" s="55"/>
      <c r="D28" s="32">
        <v>4195</v>
      </c>
      <c r="E28" s="17">
        <v>823</v>
      </c>
      <c r="F28" s="18">
        <v>1296</v>
      </c>
      <c r="G28" s="18">
        <v>1296</v>
      </c>
      <c r="H28" s="18">
        <v>1347</v>
      </c>
      <c r="I28" s="19">
        <v>672</v>
      </c>
      <c r="J28" s="20"/>
      <c r="K28" s="20"/>
      <c r="L28" s="21">
        <f t="shared" si="2"/>
        <v>9629</v>
      </c>
      <c r="M28" s="22">
        <f t="shared" si="3"/>
        <v>9629</v>
      </c>
      <c r="N28" s="11">
        <v>-1</v>
      </c>
      <c r="O28" s="33">
        <f t="shared" si="4"/>
        <v>11389</v>
      </c>
      <c r="P28" s="15">
        <f t="shared" si="5"/>
        <v>9.6999999999999993</v>
      </c>
      <c r="Q28" s="3">
        <f t="shared" si="0"/>
        <v>11.4</v>
      </c>
      <c r="T28" s="38">
        <v>9128</v>
      </c>
      <c r="U28">
        <f t="shared" si="6"/>
        <v>501</v>
      </c>
      <c r="V28" s="39">
        <f t="shared" si="7"/>
        <v>5.2030325059715443E-2</v>
      </c>
      <c r="X28" s="3">
        <f t="shared" si="8"/>
        <v>9.1999999999999993</v>
      </c>
      <c r="Y28" s="3">
        <f t="shared" si="9"/>
        <v>10.9</v>
      </c>
      <c r="BI28" s="44">
        <f t="shared" si="13"/>
        <v>0.69999999999999929</v>
      </c>
      <c r="BJ28" s="45">
        <f t="shared" si="12"/>
        <v>-0.29999999999999893</v>
      </c>
      <c r="BL28">
        <f t="shared" si="11"/>
        <v>721</v>
      </c>
    </row>
    <row r="29" spans="2:64" x14ac:dyDescent="0.25">
      <c r="B29" s="2" t="s">
        <v>17</v>
      </c>
      <c r="C29" s="55"/>
      <c r="D29" s="32">
        <v>4195</v>
      </c>
      <c r="E29" s="17">
        <v>823</v>
      </c>
      <c r="F29" s="18">
        <v>1296</v>
      </c>
      <c r="G29" s="18">
        <v>1296</v>
      </c>
      <c r="H29" s="19">
        <v>708</v>
      </c>
      <c r="I29" s="20"/>
      <c r="J29" s="20"/>
      <c r="K29" s="20"/>
      <c r="L29" s="21">
        <f t="shared" si="2"/>
        <v>8318</v>
      </c>
      <c r="M29" s="22">
        <f t="shared" si="3"/>
        <v>8318</v>
      </c>
      <c r="N29" s="11">
        <v>-1</v>
      </c>
      <c r="O29" s="33">
        <f t="shared" si="4"/>
        <v>10078</v>
      </c>
      <c r="P29" s="15">
        <f t="shared" si="5"/>
        <v>8.4</v>
      </c>
      <c r="Q29" s="3">
        <f t="shared" si="0"/>
        <v>10.1</v>
      </c>
      <c r="T29" s="38">
        <v>7790</v>
      </c>
      <c r="U29">
        <f t="shared" si="6"/>
        <v>528</v>
      </c>
      <c r="V29" s="39">
        <f t="shared" si="7"/>
        <v>6.347679730704496E-2</v>
      </c>
      <c r="X29" s="3">
        <f t="shared" si="8"/>
        <v>7.8</v>
      </c>
      <c r="Y29" s="3">
        <f t="shared" si="9"/>
        <v>9.6</v>
      </c>
      <c r="BI29" s="44">
        <f t="shared" si="13"/>
        <v>0.70000000000000018</v>
      </c>
      <c r="BJ29" s="45">
        <f t="shared" si="12"/>
        <v>-0.30000000000000071</v>
      </c>
      <c r="BL29">
        <f t="shared" si="11"/>
        <v>722</v>
      </c>
    </row>
    <row r="30" spans="2:64" x14ac:dyDescent="0.25">
      <c r="B30" s="2" t="s">
        <v>18</v>
      </c>
      <c r="C30" s="55"/>
      <c r="D30" s="32">
        <v>4195</v>
      </c>
      <c r="E30" s="17">
        <v>823</v>
      </c>
      <c r="F30" s="18">
        <v>1296</v>
      </c>
      <c r="G30" s="19">
        <v>558</v>
      </c>
      <c r="H30" s="20"/>
      <c r="I30" s="20"/>
      <c r="J30" s="20"/>
      <c r="K30" s="20"/>
      <c r="L30" s="21">
        <f t="shared" si="2"/>
        <v>6872</v>
      </c>
      <c r="M30" s="22">
        <f t="shared" si="3"/>
        <v>6872</v>
      </c>
      <c r="N30" s="11">
        <v>-1</v>
      </c>
      <c r="O30" s="33">
        <f t="shared" si="4"/>
        <v>8632</v>
      </c>
      <c r="P30" s="15">
        <f t="shared" si="5"/>
        <v>6.8999999999999995</v>
      </c>
      <c r="Q30" s="3">
        <f t="shared" si="0"/>
        <v>8.6999999999999993</v>
      </c>
      <c r="T30" s="38">
        <v>6377</v>
      </c>
      <c r="U30">
        <f t="shared" si="6"/>
        <v>495</v>
      </c>
      <c r="V30" s="39">
        <f t="shared" si="7"/>
        <v>7.2031431897555301E-2</v>
      </c>
      <c r="X30" s="3">
        <f t="shared" si="8"/>
        <v>6.3999999999999995</v>
      </c>
      <c r="Y30" s="3">
        <f t="shared" si="9"/>
        <v>8.1999999999999993</v>
      </c>
      <c r="BI30" s="44">
        <f t="shared" si="13"/>
        <v>0.70000000000000018</v>
      </c>
      <c r="BJ30" s="45">
        <f t="shared" si="12"/>
        <v>-0.30000000000000071</v>
      </c>
      <c r="BL30">
        <f t="shared" si="11"/>
        <v>725</v>
      </c>
    </row>
    <row r="31" spans="2:64" x14ac:dyDescent="0.25">
      <c r="B31" s="2" t="s">
        <v>19</v>
      </c>
      <c r="C31" s="56"/>
      <c r="D31" s="34">
        <v>4195</v>
      </c>
      <c r="E31" s="37">
        <v>823</v>
      </c>
      <c r="F31" s="14">
        <v>708</v>
      </c>
      <c r="G31" s="12"/>
      <c r="H31" s="12"/>
      <c r="I31" s="12"/>
      <c r="J31" s="12"/>
      <c r="K31" s="12"/>
      <c r="L31" s="6">
        <f t="shared" si="2"/>
        <v>5726</v>
      </c>
      <c r="M31" s="7">
        <f t="shared" si="3"/>
        <v>5726</v>
      </c>
      <c r="N31" s="8">
        <v>-1</v>
      </c>
      <c r="O31" s="9">
        <f t="shared" si="4"/>
        <v>7486</v>
      </c>
      <c r="P31" s="15">
        <f t="shared" si="5"/>
        <v>5.8</v>
      </c>
      <c r="Q31" s="3">
        <f t="shared" si="0"/>
        <v>7.5</v>
      </c>
      <c r="T31" s="38">
        <v>5214</v>
      </c>
      <c r="U31">
        <f t="shared" si="6"/>
        <v>512</v>
      </c>
      <c r="V31" s="39">
        <f t="shared" si="7"/>
        <v>8.9416695773663984E-2</v>
      </c>
      <c r="X31" s="3">
        <f t="shared" si="8"/>
        <v>5.3</v>
      </c>
      <c r="Y31" s="3">
        <f t="shared" si="9"/>
        <v>7</v>
      </c>
      <c r="BI31" s="46">
        <f t="shared" si="13"/>
        <v>0.79999999999999982</v>
      </c>
      <c r="BJ31" s="47">
        <f t="shared" si="12"/>
        <v>-0.29999999999999982</v>
      </c>
      <c r="BL31">
        <f t="shared" si="11"/>
        <v>727</v>
      </c>
    </row>
    <row r="32" spans="2:64" x14ac:dyDescent="0.25">
      <c r="B32" s="2" t="s">
        <v>20</v>
      </c>
      <c r="C32" s="54" t="s">
        <v>76</v>
      </c>
      <c r="D32" s="24">
        <v>3269</v>
      </c>
      <c r="E32" s="26">
        <v>1076</v>
      </c>
      <c r="F32" s="27"/>
      <c r="G32" s="27"/>
      <c r="H32" s="27"/>
      <c r="I32" s="27"/>
      <c r="J32" s="27"/>
      <c r="K32" s="27"/>
      <c r="L32" s="28">
        <f t="shared" si="2"/>
        <v>4345</v>
      </c>
      <c r="M32" s="29">
        <f t="shared" si="3"/>
        <v>4345</v>
      </c>
      <c r="N32" s="35">
        <v>0</v>
      </c>
      <c r="O32" s="31">
        <f t="shared" si="4"/>
        <v>6618</v>
      </c>
      <c r="P32" s="15">
        <f t="shared" si="5"/>
        <v>4.3999999999999995</v>
      </c>
      <c r="Q32" s="3">
        <f t="shared" si="0"/>
        <v>6.6999999999999993</v>
      </c>
      <c r="T32" s="38">
        <v>3879</v>
      </c>
      <c r="U32">
        <f t="shared" si="6"/>
        <v>466</v>
      </c>
      <c r="V32" s="39">
        <f t="shared" si="7"/>
        <v>0.10724971231300345</v>
      </c>
      <c r="X32" s="3">
        <f t="shared" si="8"/>
        <v>3.9</v>
      </c>
      <c r="Y32" s="3">
        <f t="shared" si="9"/>
        <v>6.1999999999999993</v>
      </c>
      <c r="BI32" s="42">
        <f t="shared" si="13"/>
        <v>-0.10000000000000009</v>
      </c>
      <c r="BJ32" s="43">
        <f t="shared" si="12"/>
        <v>-0.60000000000000053</v>
      </c>
      <c r="BL32">
        <f t="shared" si="11"/>
        <v>-73</v>
      </c>
    </row>
    <row r="33" spans="2:64" x14ac:dyDescent="0.25">
      <c r="B33" s="2" t="s">
        <v>21</v>
      </c>
      <c r="C33" s="55"/>
      <c r="D33" s="32">
        <v>3269</v>
      </c>
      <c r="E33" s="18">
        <v>1065</v>
      </c>
      <c r="F33" s="19">
        <v>753</v>
      </c>
      <c r="G33" s="20"/>
      <c r="H33" s="20"/>
      <c r="I33" s="20"/>
      <c r="J33" s="20"/>
      <c r="K33" s="20"/>
      <c r="L33" s="21">
        <f t="shared" si="2"/>
        <v>5087</v>
      </c>
      <c r="M33" s="22">
        <f t="shared" si="3"/>
        <v>5087</v>
      </c>
      <c r="N33" s="11">
        <v>1</v>
      </c>
      <c r="O33" s="33">
        <f t="shared" si="4"/>
        <v>7873</v>
      </c>
      <c r="P33" s="15">
        <f t="shared" si="5"/>
        <v>5.0999999999999996</v>
      </c>
      <c r="Q33" s="3">
        <f t="shared" si="0"/>
        <v>7.8999999999999995</v>
      </c>
      <c r="T33" s="38">
        <v>4542</v>
      </c>
      <c r="U33">
        <f t="shared" si="6"/>
        <v>545</v>
      </c>
      <c r="V33" s="39">
        <f t="shared" si="7"/>
        <v>0.10713583644584235</v>
      </c>
      <c r="X33" s="3">
        <f t="shared" si="8"/>
        <v>4.5999999999999996</v>
      </c>
      <c r="Y33" s="3">
        <f t="shared" si="9"/>
        <v>7.3999999999999995</v>
      </c>
      <c r="BI33" s="44">
        <f t="shared" si="13"/>
        <v>-9.9999999999999645E-2</v>
      </c>
      <c r="BJ33" s="45">
        <f t="shared" si="12"/>
        <v>1</v>
      </c>
      <c r="BL33">
        <f t="shared" si="11"/>
        <v>-72</v>
      </c>
    </row>
    <row r="34" spans="2:64" x14ac:dyDescent="0.25">
      <c r="B34" s="2" t="s">
        <v>22</v>
      </c>
      <c r="C34" s="55"/>
      <c r="D34" s="32">
        <v>3269</v>
      </c>
      <c r="E34" s="18">
        <v>1065</v>
      </c>
      <c r="F34" s="18">
        <v>1520</v>
      </c>
      <c r="G34" s="19">
        <v>426</v>
      </c>
      <c r="H34" s="20"/>
      <c r="I34" s="20"/>
      <c r="J34" s="20"/>
      <c r="K34" s="20"/>
      <c r="L34" s="21">
        <f t="shared" si="2"/>
        <v>6280</v>
      </c>
      <c r="M34" s="22">
        <f t="shared" si="3"/>
        <v>6280</v>
      </c>
      <c r="N34" s="11">
        <v>1</v>
      </c>
      <c r="O34" s="33">
        <f t="shared" si="4"/>
        <v>9066</v>
      </c>
      <c r="P34" s="15">
        <f t="shared" si="5"/>
        <v>6.3</v>
      </c>
      <c r="Q34" s="3">
        <f t="shared" si="0"/>
        <v>9.1</v>
      </c>
      <c r="T34" s="38">
        <v>5756</v>
      </c>
      <c r="U34">
        <f t="shared" si="6"/>
        <v>524</v>
      </c>
      <c r="V34" s="39">
        <f t="shared" si="7"/>
        <v>8.3439490445859868E-2</v>
      </c>
      <c r="X34" s="3">
        <f t="shared" si="8"/>
        <v>5.8</v>
      </c>
      <c r="Y34" s="3">
        <f t="shared" si="9"/>
        <v>8.6</v>
      </c>
      <c r="BI34" s="44">
        <f t="shared" si="13"/>
        <v>-9.9999999999999645E-2</v>
      </c>
      <c r="BJ34" s="45">
        <f t="shared" si="12"/>
        <v>1</v>
      </c>
      <c r="BL34">
        <f t="shared" si="11"/>
        <v>-73</v>
      </c>
    </row>
    <row r="35" spans="2:64" x14ac:dyDescent="0.25">
      <c r="B35" s="2" t="s">
        <v>23</v>
      </c>
      <c r="C35" s="55"/>
      <c r="D35" s="32">
        <v>3269</v>
      </c>
      <c r="E35" s="18">
        <v>1065</v>
      </c>
      <c r="F35" s="18">
        <v>1520</v>
      </c>
      <c r="G35" s="18">
        <v>1520</v>
      </c>
      <c r="H35" s="19">
        <v>784</v>
      </c>
      <c r="I35" s="20"/>
      <c r="J35" s="20"/>
      <c r="K35" s="20"/>
      <c r="L35" s="21">
        <f t="shared" si="2"/>
        <v>8158</v>
      </c>
      <c r="M35" s="22">
        <f t="shared" si="3"/>
        <v>8158</v>
      </c>
      <c r="N35" s="11">
        <v>1</v>
      </c>
      <c r="O35" s="33">
        <f t="shared" si="4"/>
        <v>10944</v>
      </c>
      <c r="P35" s="15">
        <f t="shared" si="5"/>
        <v>8.1999999999999993</v>
      </c>
      <c r="Q35" s="3">
        <f t="shared" si="0"/>
        <v>11</v>
      </c>
      <c r="T35" s="38">
        <v>7578</v>
      </c>
      <c r="U35">
        <f t="shared" si="6"/>
        <v>580</v>
      </c>
      <c r="V35" s="39">
        <f t="shared" si="7"/>
        <v>7.1095856827653833E-2</v>
      </c>
      <c r="X35" s="3">
        <f t="shared" si="8"/>
        <v>7.6</v>
      </c>
      <c r="Y35" s="3">
        <f t="shared" si="9"/>
        <v>10.4</v>
      </c>
      <c r="BI35" s="44">
        <f t="shared" si="13"/>
        <v>-9.9999999999999645E-2</v>
      </c>
      <c r="BJ35" s="45">
        <f t="shared" si="12"/>
        <v>0.90000000000000036</v>
      </c>
      <c r="BL35">
        <f t="shared" si="11"/>
        <v>-73</v>
      </c>
    </row>
    <row r="36" spans="2:64" x14ac:dyDescent="0.25">
      <c r="B36" s="2" t="s">
        <v>24</v>
      </c>
      <c r="C36" s="55"/>
      <c r="D36" s="32">
        <v>3269</v>
      </c>
      <c r="E36" s="18">
        <v>1065</v>
      </c>
      <c r="F36" s="18">
        <v>1520</v>
      </c>
      <c r="G36" s="18">
        <v>1520</v>
      </c>
      <c r="H36" s="18">
        <v>1561</v>
      </c>
      <c r="I36" s="19">
        <v>885</v>
      </c>
      <c r="J36" s="20"/>
      <c r="K36" s="20"/>
      <c r="L36" s="21">
        <f t="shared" si="2"/>
        <v>9820</v>
      </c>
      <c r="M36" s="22">
        <f t="shared" si="3"/>
        <v>9820</v>
      </c>
      <c r="N36" s="11">
        <v>1</v>
      </c>
      <c r="O36" s="33">
        <f t="shared" si="4"/>
        <v>12606</v>
      </c>
      <c r="P36" s="15">
        <f t="shared" si="5"/>
        <v>9.9</v>
      </c>
      <c r="Q36" s="3">
        <f t="shared" si="0"/>
        <v>12.7</v>
      </c>
      <c r="T36" s="38">
        <v>9063</v>
      </c>
      <c r="U36">
        <f t="shared" si="6"/>
        <v>757</v>
      </c>
      <c r="V36" s="39">
        <f t="shared" si="7"/>
        <v>7.708757637474542E-2</v>
      </c>
      <c r="X36" s="3">
        <f t="shared" si="8"/>
        <v>9.1</v>
      </c>
      <c r="Y36" s="3">
        <f t="shared" si="9"/>
        <v>11.9</v>
      </c>
      <c r="BI36" s="44">
        <f t="shared" si="13"/>
        <v>-9.9999999999999645E-2</v>
      </c>
      <c r="BJ36" s="45">
        <f t="shared" si="12"/>
        <v>1</v>
      </c>
      <c r="BL36">
        <f t="shared" si="11"/>
        <v>-72</v>
      </c>
    </row>
    <row r="37" spans="2:64" x14ac:dyDescent="0.25">
      <c r="B37" s="2" t="s">
        <v>25</v>
      </c>
      <c r="C37" s="56"/>
      <c r="D37" s="34">
        <v>3269</v>
      </c>
      <c r="E37" s="13">
        <v>1065</v>
      </c>
      <c r="F37" s="13">
        <v>1520</v>
      </c>
      <c r="G37" s="13">
        <v>1520</v>
      </c>
      <c r="H37" s="13">
        <v>1561</v>
      </c>
      <c r="I37" s="13">
        <v>1323</v>
      </c>
      <c r="J37" s="14">
        <v>893</v>
      </c>
      <c r="K37" s="12"/>
      <c r="L37" s="6">
        <f t="shared" si="2"/>
        <v>11151</v>
      </c>
      <c r="M37" s="7">
        <f t="shared" si="3"/>
        <v>11151</v>
      </c>
      <c r="N37" s="8">
        <v>1</v>
      </c>
      <c r="O37" s="9">
        <f t="shared" si="4"/>
        <v>13937</v>
      </c>
      <c r="P37" s="15">
        <f t="shared" si="5"/>
        <v>11.2</v>
      </c>
      <c r="Q37" s="3">
        <f t="shared" si="0"/>
        <v>14</v>
      </c>
      <c r="T37" s="38">
        <v>10417</v>
      </c>
      <c r="U37">
        <f t="shared" si="6"/>
        <v>734</v>
      </c>
      <c r="V37" s="39">
        <f t="shared" si="7"/>
        <v>6.5823692942337017E-2</v>
      </c>
      <c r="X37" s="3">
        <f t="shared" si="8"/>
        <v>10.5</v>
      </c>
      <c r="Y37" s="3">
        <f t="shared" si="9"/>
        <v>13.299999999999999</v>
      </c>
      <c r="BI37" s="46">
        <f t="shared" si="13"/>
        <v>0</v>
      </c>
      <c r="BJ37" s="47">
        <f t="shared" si="12"/>
        <v>1</v>
      </c>
      <c r="BL37">
        <f t="shared" si="11"/>
        <v>-73</v>
      </c>
    </row>
    <row r="38" spans="2:64" x14ac:dyDescent="0.25">
      <c r="B38" s="2" t="s">
        <v>26</v>
      </c>
      <c r="C38" s="54" t="s">
        <v>77</v>
      </c>
      <c r="D38" s="24">
        <v>6173</v>
      </c>
      <c r="E38" s="25">
        <v>1561</v>
      </c>
      <c r="F38" s="25">
        <v>1323</v>
      </c>
      <c r="G38" s="25">
        <v>1305</v>
      </c>
      <c r="H38" s="25">
        <v>1777</v>
      </c>
      <c r="I38" s="25">
        <v>1308</v>
      </c>
      <c r="J38" s="26">
        <v>907</v>
      </c>
      <c r="K38" s="27"/>
      <c r="L38" s="28">
        <f t="shared" si="2"/>
        <v>14354</v>
      </c>
      <c r="M38" s="29">
        <f t="shared" si="3"/>
        <v>14354</v>
      </c>
      <c r="N38" s="35">
        <v>-1</v>
      </c>
      <c r="O38" s="31">
        <f t="shared" si="4"/>
        <v>16114</v>
      </c>
      <c r="P38" s="15">
        <f t="shared" si="5"/>
        <v>14.4</v>
      </c>
      <c r="Q38" s="3">
        <f t="shared" si="0"/>
        <v>16.200000000000003</v>
      </c>
      <c r="T38" s="38">
        <v>13643</v>
      </c>
      <c r="U38">
        <f t="shared" si="6"/>
        <v>711</v>
      </c>
      <c r="V38" s="39">
        <f t="shared" si="7"/>
        <v>4.9533231155078725E-2</v>
      </c>
      <c r="X38" s="3">
        <f t="shared" si="8"/>
        <v>13.7</v>
      </c>
      <c r="Y38" s="3">
        <f t="shared" si="9"/>
        <v>15.5</v>
      </c>
      <c r="BI38" s="42">
        <f t="shared" si="13"/>
        <v>9.9999999999999645E-2</v>
      </c>
      <c r="BJ38" s="43">
        <f t="shared" si="12"/>
        <v>-0.90000000000000213</v>
      </c>
      <c r="BL38">
        <f t="shared" si="11"/>
        <v>77</v>
      </c>
    </row>
    <row r="39" spans="2:64" x14ac:dyDescent="0.25">
      <c r="B39" s="2" t="s">
        <v>27</v>
      </c>
      <c r="C39" s="55"/>
      <c r="D39" s="32">
        <v>6173</v>
      </c>
      <c r="E39" s="18">
        <v>1561</v>
      </c>
      <c r="F39" s="18">
        <v>1323</v>
      </c>
      <c r="G39" s="18">
        <v>1305</v>
      </c>
      <c r="H39" s="18">
        <v>1777</v>
      </c>
      <c r="I39" s="19">
        <v>829</v>
      </c>
      <c r="J39" s="20"/>
      <c r="K39" s="20"/>
      <c r="L39" s="21">
        <f t="shared" si="2"/>
        <v>12968</v>
      </c>
      <c r="M39" s="22">
        <f t="shared" si="3"/>
        <v>12968</v>
      </c>
      <c r="N39" s="11">
        <v>-1</v>
      </c>
      <c r="O39" s="33">
        <f t="shared" si="4"/>
        <v>14728</v>
      </c>
      <c r="P39" s="15">
        <f t="shared" si="5"/>
        <v>13</v>
      </c>
      <c r="Q39" s="3">
        <f t="shared" si="0"/>
        <v>14.799999999999999</v>
      </c>
      <c r="T39" s="38">
        <v>12250</v>
      </c>
      <c r="U39">
        <f t="shared" si="6"/>
        <v>718</v>
      </c>
      <c r="V39" s="39">
        <f t="shared" si="7"/>
        <v>5.5367057371992594E-2</v>
      </c>
      <c r="X39" s="3">
        <f t="shared" si="8"/>
        <v>12.299999999999999</v>
      </c>
      <c r="Y39" s="3">
        <f t="shared" si="9"/>
        <v>14.1</v>
      </c>
      <c r="BI39" s="44">
        <f t="shared" si="13"/>
        <v>9.9999999999999645E-2</v>
      </c>
      <c r="BJ39" s="45">
        <f t="shared" si="12"/>
        <v>-0.90000000000000036</v>
      </c>
      <c r="BL39">
        <f t="shared" si="11"/>
        <v>77</v>
      </c>
    </row>
    <row r="40" spans="2:64" x14ac:dyDescent="0.25">
      <c r="B40" s="2" t="s">
        <v>28</v>
      </c>
      <c r="C40" s="55"/>
      <c r="D40" s="32">
        <v>6173</v>
      </c>
      <c r="E40" s="18">
        <v>1561</v>
      </c>
      <c r="F40" s="18">
        <v>1323</v>
      </c>
      <c r="G40" s="18">
        <v>1305</v>
      </c>
      <c r="H40" s="19">
        <v>517</v>
      </c>
      <c r="I40" s="20"/>
      <c r="J40" s="20"/>
      <c r="K40" s="20"/>
      <c r="L40" s="21">
        <f t="shared" si="2"/>
        <v>10879</v>
      </c>
      <c r="M40" s="22">
        <f t="shared" si="3"/>
        <v>10879</v>
      </c>
      <c r="N40" s="11">
        <v>-1</v>
      </c>
      <c r="O40" s="33">
        <f t="shared" si="4"/>
        <v>12639</v>
      </c>
      <c r="P40" s="15">
        <f t="shared" si="5"/>
        <v>10.9</v>
      </c>
      <c r="Q40" s="3">
        <f t="shared" si="0"/>
        <v>12.7</v>
      </c>
      <c r="T40" s="38">
        <v>10343</v>
      </c>
      <c r="U40">
        <f t="shared" si="6"/>
        <v>536</v>
      </c>
      <c r="V40" s="39">
        <f t="shared" si="7"/>
        <v>4.9269234304623585E-2</v>
      </c>
      <c r="X40" s="3">
        <f t="shared" si="8"/>
        <v>10.4</v>
      </c>
      <c r="Y40" s="3">
        <f t="shared" si="9"/>
        <v>12.2</v>
      </c>
      <c r="BI40" s="44">
        <f t="shared" si="13"/>
        <v>0.10000000000000142</v>
      </c>
      <c r="BJ40" s="45">
        <f t="shared" si="12"/>
        <v>-0.90000000000000036</v>
      </c>
      <c r="BL40">
        <f t="shared" si="11"/>
        <v>76</v>
      </c>
    </row>
    <row r="41" spans="2:64" x14ac:dyDescent="0.25">
      <c r="B41" s="2" t="s">
        <v>29</v>
      </c>
      <c r="C41" s="55"/>
      <c r="D41" s="32">
        <v>6173</v>
      </c>
      <c r="E41" s="18">
        <v>1561</v>
      </c>
      <c r="F41" s="18">
        <v>1323</v>
      </c>
      <c r="G41" s="19">
        <v>893</v>
      </c>
      <c r="H41" s="20"/>
      <c r="I41" s="20"/>
      <c r="J41" s="20"/>
      <c r="K41" s="20"/>
      <c r="L41" s="21">
        <f t="shared" si="2"/>
        <v>9950</v>
      </c>
      <c r="M41" s="22">
        <f t="shared" si="3"/>
        <v>9950</v>
      </c>
      <c r="N41" s="11">
        <v>-1</v>
      </c>
      <c r="O41" s="33">
        <f t="shared" si="4"/>
        <v>11710</v>
      </c>
      <c r="P41" s="15">
        <f t="shared" si="5"/>
        <v>10</v>
      </c>
      <c r="Q41" s="3">
        <f t="shared" si="0"/>
        <v>11.799999999999999</v>
      </c>
      <c r="T41" s="38">
        <v>9421</v>
      </c>
      <c r="U41">
        <f t="shared" si="6"/>
        <v>529</v>
      </c>
      <c r="V41" s="39">
        <f t="shared" si="7"/>
        <v>5.3165829145728642E-2</v>
      </c>
      <c r="X41" s="3">
        <f t="shared" si="8"/>
        <v>9.5</v>
      </c>
      <c r="Y41" s="3">
        <f t="shared" si="9"/>
        <v>11.2</v>
      </c>
      <c r="BI41" s="44">
        <f t="shared" si="13"/>
        <v>9.9999999999999645E-2</v>
      </c>
      <c r="BJ41" s="45">
        <f t="shared" si="12"/>
        <v>-1</v>
      </c>
      <c r="BL41">
        <f t="shared" si="11"/>
        <v>77</v>
      </c>
    </row>
    <row r="42" spans="2:64" x14ac:dyDescent="0.25">
      <c r="B42" s="2" t="s">
        <v>30</v>
      </c>
      <c r="C42" s="55"/>
      <c r="D42" s="32">
        <v>6173</v>
      </c>
      <c r="E42" s="18">
        <v>1561</v>
      </c>
      <c r="F42" s="19">
        <v>885</v>
      </c>
      <c r="G42" s="20"/>
      <c r="H42" s="20"/>
      <c r="I42" s="20"/>
      <c r="J42" s="20"/>
      <c r="K42" s="20"/>
      <c r="L42" s="21">
        <f t="shared" si="2"/>
        <v>8619</v>
      </c>
      <c r="M42" s="22">
        <f t="shared" si="3"/>
        <v>8619</v>
      </c>
      <c r="N42" s="11">
        <v>-1</v>
      </c>
      <c r="O42" s="33">
        <f t="shared" si="4"/>
        <v>10379</v>
      </c>
      <c r="P42" s="15">
        <f t="shared" si="5"/>
        <v>8.6999999999999993</v>
      </c>
      <c r="Q42" s="3">
        <f t="shared" si="0"/>
        <v>10.4</v>
      </c>
      <c r="T42" s="38">
        <v>8067</v>
      </c>
      <c r="U42">
        <f t="shared" si="6"/>
        <v>552</v>
      </c>
      <c r="V42" s="39">
        <f t="shared" si="7"/>
        <v>6.4044552732335544E-2</v>
      </c>
      <c r="X42" s="3">
        <f t="shared" si="8"/>
        <v>8.1</v>
      </c>
      <c r="Y42" s="3">
        <f t="shared" si="9"/>
        <v>9.9</v>
      </c>
      <c r="BI42" s="44">
        <f t="shared" si="13"/>
        <v>9.9999999999999645E-2</v>
      </c>
      <c r="BJ42" s="45">
        <f t="shared" si="12"/>
        <v>-0.89999999999999858</v>
      </c>
      <c r="BL42">
        <f t="shared" si="11"/>
        <v>77</v>
      </c>
    </row>
    <row r="43" spans="2:64" x14ac:dyDescent="0.25">
      <c r="B43" s="2" t="s">
        <v>31</v>
      </c>
      <c r="C43" s="56"/>
      <c r="D43" s="34">
        <v>6173</v>
      </c>
      <c r="E43" s="14">
        <v>784</v>
      </c>
      <c r="F43" s="12"/>
      <c r="G43" s="12"/>
      <c r="H43" s="12"/>
      <c r="I43" s="12"/>
      <c r="J43" s="12"/>
      <c r="K43" s="12"/>
      <c r="L43" s="6">
        <f t="shared" si="2"/>
        <v>6957</v>
      </c>
      <c r="M43" s="7">
        <f t="shared" si="3"/>
        <v>6957</v>
      </c>
      <c r="N43" s="8">
        <v>-1</v>
      </c>
      <c r="O43" s="9">
        <f t="shared" si="4"/>
        <v>8717</v>
      </c>
      <c r="P43" s="15">
        <f t="shared" si="5"/>
        <v>7</v>
      </c>
      <c r="Q43" s="3">
        <f t="shared" si="0"/>
        <v>8.7999999999999989</v>
      </c>
      <c r="T43" s="38">
        <v>6605</v>
      </c>
      <c r="U43">
        <f t="shared" si="6"/>
        <v>352</v>
      </c>
      <c r="V43" s="39">
        <f t="shared" si="7"/>
        <v>5.0596521489147624E-2</v>
      </c>
      <c r="X43" s="3">
        <f t="shared" si="8"/>
        <v>6.6999999999999993</v>
      </c>
      <c r="Y43" s="3">
        <f t="shared" si="9"/>
        <v>8.4</v>
      </c>
      <c r="BI43" s="46">
        <f t="shared" si="13"/>
        <v>9.9999999999999645E-2</v>
      </c>
      <c r="BJ43" s="47">
        <f t="shared" si="12"/>
        <v>-1</v>
      </c>
      <c r="BL43">
        <f t="shared" si="11"/>
        <v>78</v>
      </c>
    </row>
    <row r="47" spans="2:64" ht="15.75" thickBot="1" x14ac:dyDescent="0.3">
      <c r="B47" s="58" t="s">
        <v>88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T47" s="58" t="s">
        <v>89</v>
      </c>
      <c r="U47" s="58"/>
      <c r="V47" s="58"/>
      <c r="W47" s="58"/>
      <c r="X47" s="58"/>
      <c r="Y47" s="58"/>
      <c r="Z47" s="58"/>
    </row>
    <row r="48" spans="2:64" x14ac:dyDescent="0.25">
      <c r="P48" s="40">
        <f>SUM(P53:P88)</f>
        <v>0</v>
      </c>
      <c r="Q48" s="40">
        <f>SUM(Q53:Q88)</f>
        <v>89.29999999999994</v>
      </c>
      <c r="R48" s="4" t="s">
        <v>87</v>
      </c>
      <c r="X48" s="40">
        <f>SUM(X53:X88)</f>
        <v>291.39999999999992</v>
      </c>
      <c r="Y48" s="40">
        <f>SUM(Y53:Y88)</f>
        <v>380.1</v>
      </c>
      <c r="Z48" s="4" t="s">
        <v>87</v>
      </c>
    </row>
    <row r="49" spans="2:26" x14ac:dyDescent="0.25">
      <c r="B49" s="59" t="s">
        <v>91</v>
      </c>
      <c r="C49" s="60"/>
      <c r="D49" s="60"/>
      <c r="E49" s="60"/>
      <c r="F49" s="60"/>
      <c r="G49" s="60"/>
      <c r="H49" s="60"/>
      <c r="I49" s="60"/>
      <c r="J49" s="60"/>
      <c r="K49" s="60"/>
      <c r="L49" s="61"/>
      <c r="P49" s="10">
        <f>MIN(P53:P88)</f>
        <v>0</v>
      </c>
      <c r="Q49" s="10">
        <f>MIN(Q53:Q88)</f>
        <v>1.8</v>
      </c>
      <c r="R49" s="4" t="s">
        <v>82</v>
      </c>
      <c r="X49" s="10">
        <f>MIN(X53:X88)</f>
        <v>4</v>
      </c>
      <c r="Y49" s="10">
        <f>MIN(Y53:Y88)</f>
        <v>6.3999999999999995</v>
      </c>
      <c r="Z49" s="4" t="s">
        <v>82</v>
      </c>
    </row>
    <row r="50" spans="2:26" x14ac:dyDescent="0.25">
      <c r="P50" s="10">
        <f>MAX(P53:P88)</f>
        <v>0</v>
      </c>
      <c r="Q50" s="10">
        <f>MAX(Q53:Q88)</f>
        <v>2.8000000000000003</v>
      </c>
      <c r="R50" s="4" t="s">
        <v>83</v>
      </c>
      <c r="X50" s="10">
        <f>MAX(X53:X88)</f>
        <v>14.1</v>
      </c>
      <c r="Y50" s="10">
        <f>MAX(Y53:Y88)</f>
        <v>16.900000000000002</v>
      </c>
      <c r="Z50" s="4" t="s">
        <v>83</v>
      </c>
    </row>
    <row r="51" spans="2:26" x14ac:dyDescent="0.25">
      <c r="M51" s="1" t="s">
        <v>78</v>
      </c>
      <c r="N51" s="62" t="s">
        <v>79</v>
      </c>
      <c r="O51" s="63"/>
      <c r="P51" s="10">
        <f>AVERAGE(P53:P88)</f>
        <v>0</v>
      </c>
      <c r="Q51" s="10">
        <f>AVERAGE(Q53:Q88)</f>
        <v>2.4805555555555538</v>
      </c>
      <c r="R51" s="4" t="s">
        <v>84</v>
      </c>
      <c r="X51" s="10">
        <f>AVERAGE(X53:X88)</f>
        <v>8.0944444444444414</v>
      </c>
      <c r="Y51" s="10">
        <f>AVERAGE(Y53:Y88)</f>
        <v>10.558333333333334</v>
      </c>
      <c r="Z51" s="4" t="s">
        <v>84</v>
      </c>
    </row>
    <row r="52" spans="2:26" x14ac:dyDescent="0.25">
      <c r="B52" s="41" t="s">
        <v>80</v>
      </c>
      <c r="C52" s="41" t="s">
        <v>81</v>
      </c>
      <c r="D52" s="16"/>
      <c r="E52" s="16"/>
      <c r="F52" s="16"/>
      <c r="G52" s="16"/>
      <c r="H52" s="16"/>
      <c r="I52" s="16"/>
      <c r="J52" s="16"/>
      <c r="K52" s="16"/>
      <c r="L52" s="16"/>
      <c r="M52" s="16">
        <v>0</v>
      </c>
      <c r="N52" s="16">
        <v>513</v>
      </c>
      <c r="O52" s="16">
        <v>2273</v>
      </c>
      <c r="P52" s="41" t="s">
        <v>78</v>
      </c>
      <c r="Q52" s="41" t="s">
        <v>79</v>
      </c>
      <c r="T52" t="s">
        <v>85</v>
      </c>
      <c r="U52" s="64" t="s">
        <v>86</v>
      </c>
      <c r="V52" s="64"/>
      <c r="X52" s="41" t="s">
        <v>78</v>
      </c>
      <c r="Y52" s="41" t="s">
        <v>79</v>
      </c>
    </row>
    <row r="53" spans="2:26" x14ac:dyDescent="0.25">
      <c r="B53" s="2" t="s">
        <v>68</v>
      </c>
      <c r="C53" s="54" t="s">
        <v>72</v>
      </c>
      <c r="D53" s="24"/>
      <c r="E53" s="25"/>
      <c r="F53" s="25"/>
      <c r="G53" s="25"/>
      <c r="H53" s="26"/>
      <c r="I53" s="27"/>
      <c r="J53" s="27"/>
      <c r="K53" s="27"/>
      <c r="L53" s="28">
        <f>SUM(D53:K53)</f>
        <v>0</v>
      </c>
      <c r="M53" s="29">
        <f>L53+M$7</f>
        <v>0</v>
      </c>
      <c r="N53" s="30">
        <v>1</v>
      </c>
      <c r="O53" s="31">
        <f>L53+N53*N$7+O$7</f>
        <v>2786</v>
      </c>
      <c r="P53" s="15">
        <f>ROUNDUP(M53/1000,1)</f>
        <v>0</v>
      </c>
      <c r="Q53" s="3">
        <f t="shared" ref="Q53:Q88" si="14">ROUNDUP(O53/1000,1)</f>
        <v>2.8000000000000003</v>
      </c>
      <c r="T53" s="38">
        <v>7020</v>
      </c>
      <c r="U53">
        <f>M53-T53</f>
        <v>-7020</v>
      </c>
      <c r="V53" s="39" t="e">
        <f>U53/M53</f>
        <v>#DIV/0!</v>
      </c>
      <c r="X53" s="3">
        <f>ROUNDUP(T53/1000,1)</f>
        <v>7.1</v>
      </c>
      <c r="Y53" s="3">
        <f>ROUNDUP((T53+N53*N$7+O$7)/1000,1)</f>
        <v>9.9</v>
      </c>
    </row>
    <row r="54" spans="2:26" x14ac:dyDescent="0.25">
      <c r="B54" s="2" t="s">
        <v>69</v>
      </c>
      <c r="C54" s="55"/>
      <c r="D54" s="32"/>
      <c r="E54" s="18"/>
      <c r="F54" s="18"/>
      <c r="G54" s="19"/>
      <c r="H54" s="20"/>
      <c r="I54" s="20"/>
      <c r="J54" s="20"/>
      <c r="K54" s="20"/>
      <c r="L54" s="21">
        <f t="shared" ref="L54:L88" si="15">SUM(D54:K54)</f>
        <v>0</v>
      </c>
      <c r="M54" s="22">
        <f t="shared" ref="M54:M88" si="16">L54+M$7</f>
        <v>0</v>
      </c>
      <c r="N54" s="16">
        <v>1</v>
      </c>
      <c r="O54" s="33">
        <f t="shared" ref="O54:O88" si="17">L54+N54*N$7+O$7</f>
        <v>2786</v>
      </c>
      <c r="P54" s="15">
        <f t="shared" ref="P54:P88" si="18">ROUNDUP(M54/1000,1)</f>
        <v>0</v>
      </c>
      <c r="Q54" s="3">
        <f t="shared" si="14"/>
        <v>2.8000000000000003</v>
      </c>
      <c r="T54" s="38">
        <v>5893</v>
      </c>
      <c r="U54">
        <f t="shared" ref="U54:U88" si="19">M54-T54</f>
        <v>-5893</v>
      </c>
      <c r="V54" s="39" t="e">
        <f t="shared" ref="V54:V88" si="20">U54/M54</f>
        <v>#DIV/0!</v>
      </c>
      <c r="X54" s="3">
        <f t="shared" ref="X54:X88" si="21">ROUNDUP(T54/1000,1)</f>
        <v>5.8999999999999995</v>
      </c>
      <c r="Y54" s="3">
        <f t="shared" ref="Y54:Y88" si="22">ROUNDUP((T54+N54*N$7+O$7)/1000,1)</f>
        <v>8.6999999999999993</v>
      </c>
    </row>
    <row r="55" spans="2:26" x14ac:dyDescent="0.25">
      <c r="B55" s="2" t="s">
        <v>70</v>
      </c>
      <c r="C55" s="55"/>
      <c r="D55" s="32"/>
      <c r="E55" s="18"/>
      <c r="F55" s="19"/>
      <c r="G55" s="20"/>
      <c r="H55" s="20"/>
      <c r="I55" s="20"/>
      <c r="J55" s="20"/>
      <c r="K55" s="20"/>
      <c r="L55" s="21">
        <f t="shared" si="15"/>
        <v>0</v>
      </c>
      <c r="M55" s="22">
        <f t="shared" si="16"/>
        <v>0</v>
      </c>
      <c r="N55" s="11">
        <v>1</v>
      </c>
      <c r="O55" s="33">
        <f t="shared" si="17"/>
        <v>2786</v>
      </c>
      <c r="P55" s="15">
        <f t="shared" si="18"/>
        <v>0</v>
      </c>
      <c r="Q55" s="3">
        <f t="shared" si="14"/>
        <v>2.8000000000000003</v>
      </c>
      <c r="T55" s="38">
        <v>4699</v>
      </c>
      <c r="U55">
        <f t="shared" si="19"/>
        <v>-4699</v>
      </c>
      <c r="V55" s="39" t="e">
        <f t="shared" si="20"/>
        <v>#DIV/0!</v>
      </c>
      <c r="X55" s="3">
        <f t="shared" si="21"/>
        <v>4.6999999999999993</v>
      </c>
      <c r="Y55" s="3">
        <f t="shared" si="22"/>
        <v>7.5</v>
      </c>
    </row>
    <row r="56" spans="2:26" x14ac:dyDescent="0.25">
      <c r="B56" s="2" t="s">
        <v>71</v>
      </c>
      <c r="C56" s="55"/>
      <c r="D56" s="32"/>
      <c r="E56" s="18"/>
      <c r="F56" s="19"/>
      <c r="G56" s="20"/>
      <c r="H56" s="20"/>
      <c r="I56" s="20"/>
      <c r="J56" s="20"/>
      <c r="K56" s="20"/>
      <c r="L56" s="21">
        <f t="shared" si="15"/>
        <v>0</v>
      </c>
      <c r="M56" s="22">
        <f t="shared" si="16"/>
        <v>0</v>
      </c>
      <c r="N56" s="11">
        <v>-1</v>
      </c>
      <c r="O56" s="33">
        <f t="shared" si="17"/>
        <v>1760</v>
      </c>
      <c r="P56" s="15">
        <f t="shared" si="18"/>
        <v>0</v>
      </c>
      <c r="Q56" s="3">
        <f t="shared" si="14"/>
        <v>1.8</v>
      </c>
      <c r="T56" s="38">
        <v>4780</v>
      </c>
      <c r="U56">
        <f t="shared" si="19"/>
        <v>-4780</v>
      </c>
      <c r="V56" s="39" t="e">
        <f t="shared" si="20"/>
        <v>#DIV/0!</v>
      </c>
      <c r="X56" s="3">
        <f t="shared" si="21"/>
        <v>4.8</v>
      </c>
      <c r="Y56" s="3">
        <f t="shared" si="22"/>
        <v>6.6</v>
      </c>
    </row>
    <row r="57" spans="2:26" x14ac:dyDescent="0.25">
      <c r="B57" s="2" t="s">
        <v>36</v>
      </c>
      <c r="C57" s="55"/>
      <c r="D57" s="32"/>
      <c r="E57" s="18"/>
      <c r="F57" s="18"/>
      <c r="G57" s="19"/>
      <c r="H57" s="20"/>
      <c r="I57" s="20"/>
      <c r="J57" s="20"/>
      <c r="K57" s="20"/>
      <c r="L57" s="21">
        <f t="shared" si="15"/>
        <v>0</v>
      </c>
      <c r="M57" s="22">
        <f t="shared" si="16"/>
        <v>0</v>
      </c>
      <c r="N57" s="11">
        <v>-1</v>
      </c>
      <c r="O57" s="33">
        <f t="shared" si="17"/>
        <v>1760</v>
      </c>
      <c r="P57" s="15">
        <f t="shared" si="18"/>
        <v>0</v>
      </c>
      <c r="Q57" s="3">
        <f t="shared" si="14"/>
        <v>1.8</v>
      </c>
      <c r="T57" s="38">
        <v>5942</v>
      </c>
      <c r="U57">
        <f t="shared" si="19"/>
        <v>-5942</v>
      </c>
      <c r="V57" s="39" t="e">
        <f t="shared" si="20"/>
        <v>#DIV/0!</v>
      </c>
      <c r="X57" s="3">
        <f t="shared" si="21"/>
        <v>6</v>
      </c>
      <c r="Y57" s="3">
        <f t="shared" si="22"/>
        <v>7.8</v>
      </c>
    </row>
    <row r="58" spans="2:26" x14ac:dyDescent="0.25">
      <c r="B58" s="2" t="s">
        <v>37</v>
      </c>
      <c r="C58" s="56"/>
      <c r="D58" s="34"/>
      <c r="E58" s="13"/>
      <c r="F58" s="13"/>
      <c r="G58" s="13"/>
      <c r="H58" s="14"/>
      <c r="I58" s="12"/>
      <c r="J58" s="12"/>
      <c r="K58" s="12"/>
      <c r="L58" s="6">
        <f t="shared" si="15"/>
        <v>0</v>
      </c>
      <c r="M58" s="7">
        <f t="shared" si="16"/>
        <v>0</v>
      </c>
      <c r="N58" s="8">
        <v>-1</v>
      </c>
      <c r="O58" s="9">
        <f t="shared" si="17"/>
        <v>1760</v>
      </c>
      <c r="P58" s="15">
        <f t="shared" si="18"/>
        <v>0</v>
      </c>
      <c r="Q58" s="3">
        <f t="shared" si="14"/>
        <v>1.8</v>
      </c>
      <c r="T58" s="38">
        <v>7354</v>
      </c>
      <c r="U58">
        <f t="shared" si="19"/>
        <v>-7354</v>
      </c>
      <c r="V58" s="39" t="e">
        <f t="shared" si="20"/>
        <v>#DIV/0!</v>
      </c>
      <c r="X58" s="3">
        <f t="shared" si="21"/>
        <v>7.3999999999999995</v>
      </c>
      <c r="Y58" s="3">
        <f t="shared" si="22"/>
        <v>9.1999999999999993</v>
      </c>
    </row>
    <row r="59" spans="2:26" x14ac:dyDescent="0.25">
      <c r="B59" s="2" t="s">
        <v>38</v>
      </c>
      <c r="C59" s="54" t="s">
        <v>73</v>
      </c>
      <c r="D59" s="24"/>
      <c r="E59" s="25"/>
      <c r="F59" s="25"/>
      <c r="G59" s="26"/>
      <c r="H59" s="27"/>
      <c r="I59" s="27"/>
      <c r="J59" s="27"/>
      <c r="K59" s="27"/>
      <c r="L59" s="28">
        <f t="shared" si="15"/>
        <v>0</v>
      </c>
      <c r="M59" s="29">
        <f t="shared" si="16"/>
        <v>0</v>
      </c>
      <c r="N59" s="35">
        <v>1</v>
      </c>
      <c r="O59" s="31">
        <f t="shared" si="17"/>
        <v>2786</v>
      </c>
      <c r="P59" s="23">
        <f t="shared" si="18"/>
        <v>0</v>
      </c>
      <c r="Q59" s="5">
        <f t="shared" si="14"/>
        <v>2.8000000000000003</v>
      </c>
      <c r="T59" s="38">
        <v>7103</v>
      </c>
      <c r="U59">
        <f t="shared" si="19"/>
        <v>-7103</v>
      </c>
      <c r="V59" s="39" t="e">
        <f t="shared" si="20"/>
        <v>#DIV/0!</v>
      </c>
      <c r="X59" s="3">
        <f t="shared" si="21"/>
        <v>7.1999999999999993</v>
      </c>
      <c r="Y59" s="3">
        <f t="shared" si="22"/>
        <v>9.9</v>
      </c>
    </row>
    <row r="60" spans="2:26" x14ac:dyDescent="0.25">
      <c r="B60" s="2" t="s">
        <v>39</v>
      </c>
      <c r="C60" s="55"/>
      <c r="D60" s="32"/>
      <c r="E60" s="18"/>
      <c r="F60" s="19"/>
      <c r="G60" s="20"/>
      <c r="H60" s="20"/>
      <c r="I60" s="20"/>
      <c r="J60" s="20"/>
      <c r="K60" s="20"/>
      <c r="L60" s="21">
        <f t="shared" si="15"/>
        <v>0</v>
      </c>
      <c r="M60" s="22">
        <f t="shared" si="16"/>
        <v>0</v>
      </c>
      <c r="N60" s="11">
        <v>1</v>
      </c>
      <c r="O60" s="33">
        <f t="shared" si="17"/>
        <v>2786</v>
      </c>
      <c r="P60" s="15">
        <f t="shared" si="18"/>
        <v>0</v>
      </c>
      <c r="Q60" s="3">
        <f t="shared" si="14"/>
        <v>2.8000000000000003</v>
      </c>
      <c r="T60" s="38">
        <v>5771</v>
      </c>
      <c r="U60">
        <f t="shared" si="19"/>
        <v>-5771</v>
      </c>
      <c r="V60" s="39" t="e">
        <f t="shared" si="20"/>
        <v>#DIV/0!</v>
      </c>
      <c r="X60" s="3">
        <f t="shared" si="21"/>
        <v>5.8</v>
      </c>
      <c r="Y60" s="3">
        <f t="shared" si="22"/>
        <v>8.6</v>
      </c>
    </row>
    <row r="61" spans="2:26" x14ac:dyDescent="0.25">
      <c r="B61" s="2" t="s">
        <v>40</v>
      </c>
      <c r="C61" s="55"/>
      <c r="D61" s="32"/>
      <c r="E61" s="18"/>
      <c r="F61" s="19"/>
      <c r="G61" s="20"/>
      <c r="H61" s="20"/>
      <c r="I61" s="20"/>
      <c r="J61" s="20"/>
      <c r="K61" s="20"/>
      <c r="L61" s="21">
        <f t="shared" si="15"/>
        <v>0</v>
      </c>
      <c r="M61" s="22">
        <f t="shared" si="16"/>
        <v>0</v>
      </c>
      <c r="N61" s="11">
        <v>0</v>
      </c>
      <c r="O61" s="33">
        <f t="shared" si="17"/>
        <v>2273</v>
      </c>
      <c r="P61" s="15">
        <f t="shared" si="18"/>
        <v>0</v>
      </c>
      <c r="Q61" s="3">
        <f t="shared" si="14"/>
        <v>2.3000000000000003</v>
      </c>
      <c r="T61" s="38">
        <v>5267</v>
      </c>
      <c r="U61">
        <f t="shared" si="19"/>
        <v>-5267</v>
      </c>
      <c r="V61" s="39" t="e">
        <f t="shared" si="20"/>
        <v>#DIV/0!</v>
      </c>
      <c r="X61" s="3">
        <f t="shared" si="21"/>
        <v>5.3</v>
      </c>
      <c r="Y61" s="3">
        <f t="shared" si="22"/>
        <v>7.6</v>
      </c>
    </row>
    <row r="62" spans="2:26" x14ac:dyDescent="0.25">
      <c r="B62" s="2" t="s">
        <v>41</v>
      </c>
      <c r="C62" s="55"/>
      <c r="D62" s="32"/>
      <c r="E62" s="18"/>
      <c r="F62" s="18"/>
      <c r="G62" s="19"/>
      <c r="H62" s="20"/>
      <c r="I62" s="20"/>
      <c r="J62" s="20"/>
      <c r="K62" s="20"/>
      <c r="L62" s="21">
        <f t="shared" si="15"/>
        <v>0</v>
      </c>
      <c r="M62" s="22">
        <f t="shared" si="16"/>
        <v>0</v>
      </c>
      <c r="N62" s="11">
        <v>-1</v>
      </c>
      <c r="O62" s="33">
        <f t="shared" si="17"/>
        <v>1760</v>
      </c>
      <c r="P62" s="15">
        <f t="shared" si="18"/>
        <v>0</v>
      </c>
      <c r="Q62" s="3">
        <f t="shared" si="14"/>
        <v>1.8</v>
      </c>
      <c r="T62" s="38">
        <v>6643</v>
      </c>
      <c r="U62">
        <f t="shared" si="19"/>
        <v>-6643</v>
      </c>
      <c r="V62" s="39" t="e">
        <f t="shared" si="20"/>
        <v>#DIV/0!</v>
      </c>
      <c r="X62" s="3">
        <f t="shared" si="21"/>
        <v>6.6999999999999993</v>
      </c>
      <c r="Y62" s="3">
        <f t="shared" si="22"/>
        <v>8.5</v>
      </c>
    </row>
    <row r="63" spans="2:26" x14ac:dyDescent="0.25">
      <c r="B63" s="2" t="s">
        <v>42</v>
      </c>
      <c r="C63" s="55"/>
      <c r="D63" s="32"/>
      <c r="E63" s="18"/>
      <c r="F63" s="18"/>
      <c r="G63" s="18"/>
      <c r="H63" s="19"/>
      <c r="I63" s="20"/>
      <c r="J63" s="20"/>
      <c r="K63" s="20"/>
      <c r="L63" s="21">
        <f t="shared" si="15"/>
        <v>0</v>
      </c>
      <c r="M63" s="22">
        <f t="shared" si="16"/>
        <v>0</v>
      </c>
      <c r="N63" s="11">
        <v>-1</v>
      </c>
      <c r="O63" s="33">
        <f t="shared" si="17"/>
        <v>1760</v>
      </c>
      <c r="P63" s="15">
        <f t="shared" si="18"/>
        <v>0</v>
      </c>
      <c r="Q63" s="3">
        <f t="shared" si="14"/>
        <v>1.8</v>
      </c>
      <c r="T63" s="38">
        <v>7799</v>
      </c>
      <c r="U63">
        <f t="shared" si="19"/>
        <v>-7799</v>
      </c>
      <c r="V63" s="39" t="e">
        <f t="shared" si="20"/>
        <v>#DIV/0!</v>
      </c>
      <c r="X63" s="3">
        <f t="shared" si="21"/>
        <v>7.8</v>
      </c>
      <c r="Y63" s="3">
        <f t="shared" si="22"/>
        <v>9.6</v>
      </c>
    </row>
    <row r="64" spans="2:26" x14ac:dyDescent="0.25">
      <c r="B64" s="2" t="s">
        <v>43</v>
      </c>
      <c r="C64" s="56"/>
      <c r="D64" s="34"/>
      <c r="E64" s="13"/>
      <c r="F64" s="13"/>
      <c r="G64" s="13"/>
      <c r="H64" s="13"/>
      <c r="I64" s="14"/>
      <c r="J64" s="12"/>
      <c r="K64" s="12"/>
      <c r="L64" s="6">
        <f t="shared" si="15"/>
        <v>0</v>
      </c>
      <c r="M64" s="7">
        <f t="shared" si="16"/>
        <v>0</v>
      </c>
      <c r="N64" s="8">
        <v>-1</v>
      </c>
      <c r="O64" s="9">
        <f t="shared" si="17"/>
        <v>1760</v>
      </c>
      <c r="P64" s="15">
        <f t="shared" si="18"/>
        <v>0</v>
      </c>
      <c r="Q64" s="3">
        <f t="shared" si="14"/>
        <v>1.8</v>
      </c>
      <c r="T64" s="38">
        <v>9203</v>
      </c>
      <c r="U64">
        <f t="shared" si="19"/>
        <v>-9203</v>
      </c>
      <c r="V64" s="39" t="e">
        <f t="shared" si="20"/>
        <v>#DIV/0!</v>
      </c>
      <c r="X64" s="3">
        <f t="shared" si="21"/>
        <v>9.2999999999999989</v>
      </c>
      <c r="Y64" s="3">
        <f t="shared" si="22"/>
        <v>11</v>
      </c>
    </row>
    <row r="65" spans="2:25" x14ac:dyDescent="0.25">
      <c r="B65" s="2" t="s">
        <v>44</v>
      </c>
      <c r="C65" s="54" t="s">
        <v>74</v>
      </c>
      <c r="D65" s="24"/>
      <c r="E65" s="36"/>
      <c r="F65" s="25"/>
      <c r="G65" s="25"/>
      <c r="H65" s="25"/>
      <c r="I65" s="25"/>
      <c r="J65" s="25"/>
      <c r="K65" s="26"/>
      <c r="L65" s="28">
        <f t="shared" si="15"/>
        <v>0</v>
      </c>
      <c r="M65" s="29">
        <f t="shared" si="16"/>
        <v>0</v>
      </c>
      <c r="N65" s="35">
        <v>1</v>
      </c>
      <c r="O65" s="31">
        <f t="shared" si="17"/>
        <v>2786</v>
      </c>
      <c r="P65" s="15">
        <f t="shared" si="18"/>
        <v>0</v>
      </c>
      <c r="Q65" s="3">
        <f t="shared" si="14"/>
        <v>2.8000000000000003</v>
      </c>
      <c r="T65" s="38">
        <v>14017</v>
      </c>
      <c r="U65">
        <f t="shared" si="19"/>
        <v>-14017</v>
      </c>
      <c r="V65" s="39" t="e">
        <f t="shared" si="20"/>
        <v>#DIV/0!</v>
      </c>
      <c r="X65" s="3">
        <f t="shared" si="21"/>
        <v>14.1</v>
      </c>
      <c r="Y65" s="3">
        <f t="shared" si="22"/>
        <v>16.900000000000002</v>
      </c>
    </row>
    <row r="66" spans="2:25" x14ac:dyDescent="0.25">
      <c r="B66" s="2" t="s">
        <v>45</v>
      </c>
      <c r="C66" s="55"/>
      <c r="D66" s="32"/>
      <c r="E66" s="17"/>
      <c r="F66" s="18"/>
      <c r="G66" s="18"/>
      <c r="H66" s="18"/>
      <c r="I66" s="18"/>
      <c r="J66" s="19"/>
      <c r="K66" s="20"/>
      <c r="L66" s="21">
        <f t="shared" si="15"/>
        <v>0</v>
      </c>
      <c r="M66" s="22">
        <f t="shared" si="16"/>
        <v>0</v>
      </c>
      <c r="N66" s="11">
        <v>1</v>
      </c>
      <c r="O66" s="33">
        <f t="shared" si="17"/>
        <v>2786</v>
      </c>
      <c r="P66" s="15">
        <f t="shared" si="18"/>
        <v>0</v>
      </c>
      <c r="Q66" s="3">
        <f t="shared" si="14"/>
        <v>2.8000000000000003</v>
      </c>
      <c r="T66" s="38">
        <v>12681</v>
      </c>
      <c r="U66">
        <f t="shared" si="19"/>
        <v>-12681</v>
      </c>
      <c r="V66" s="39" t="e">
        <f t="shared" si="20"/>
        <v>#DIV/0!</v>
      </c>
      <c r="X66" s="3">
        <f t="shared" si="21"/>
        <v>12.7</v>
      </c>
      <c r="Y66" s="3">
        <f t="shared" si="22"/>
        <v>15.5</v>
      </c>
    </row>
    <row r="67" spans="2:25" x14ac:dyDescent="0.25">
      <c r="B67" s="2" t="s">
        <v>46</v>
      </c>
      <c r="C67" s="55"/>
      <c r="D67" s="32"/>
      <c r="E67" s="17"/>
      <c r="F67" s="18"/>
      <c r="G67" s="18"/>
      <c r="H67" s="18"/>
      <c r="I67" s="19"/>
      <c r="J67" s="20"/>
      <c r="K67" s="20"/>
      <c r="L67" s="21">
        <f t="shared" si="15"/>
        <v>0</v>
      </c>
      <c r="M67" s="22">
        <f t="shared" si="16"/>
        <v>0</v>
      </c>
      <c r="N67" s="11">
        <v>1</v>
      </c>
      <c r="O67" s="33">
        <f t="shared" si="17"/>
        <v>2786</v>
      </c>
      <c r="P67" s="15">
        <f t="shared" si="18"/>
        <v>0</v>
      </c>
      <c r="Q67" s="3">
        <f t="shared" si="14"/>
        <v>2.8000000000000003</v>
      </c>
      <c r="T67" s="38">
        <v>11456</v>
      </c>
      <c r="U67">
        <f t="shared" si="19"/>
        <v>-11456</v>
      </c>
      <c r="V67" s="39" t="e">
        <f t="shared" si="20"/>
        <v>#DIV/0!</v>
      </c>
      <c r="X67" s="3">
        <f t="shared" si="21"/>
        <v>11.5</v>
      </c>
      <c r="Y67" s="3">
        <f t="shared" si="22"/>
        <v>14.299999999999999</v>
      </c>
    </row>
    <row r="68" spans="2:25" x14ac:dyDescent="0.25">
      <c r="B68" s="2" t="s">
        <v>47</v>
      </c>
      <c r="C68" s="55"/>
      <c r="D68" s="32"/>
      <c r="E68" s="17"/>
      <c r="F68" s="18"/>
      <c r="G68" s="18"/>
      <c r="H68" s="19"/>
      <c r="I68" s="20"/>
      <c r="J68" s="20"/>
      <c r="K68" s="20"/>
      <c r="L68" s="21">
        <f t="shared" si="15"/>
        <v>0</v>
      </c>
      <c r="M68" s="22">
        <f t="shared" si="16"/>
        <v>0</v>
      </c>
      <c r="N68" s="11">
        <v>1</v>
      </c>
      <c r="O68" s="33">
        <f t="shared" si="17"/>
        <v>2786</v>
      </c>
      <c r="P68" s="15">
        <f t="shared" si="18"/>
        <v>0</v>
      </c>
      <c r="Q68" s="3">
        <f t="shared" si="14"/>
        <v>2.8000000000000003</v>
      </c>
      <c r="T68" s="38">
        <v>10120</v>
      </c>
      <c r="U68">
        <f t="shared" si="19"/>
        <v>-10120</v>
      </c>
      <c r="V68" s="39" t="e">
        <f t="shared" si="20"/>
        <v>#DIV/0!</v>
      </c>
      <c r="X68" s="3">
        <f t="shared" si="21"/>
        <v>10.199999999999999</v>
      </c>
      <c r="Y68" s="3">
        <f t="shared" si="22"/>
        <v>13</v>
      </c>
    </row>
    <row r="69" spans="2:25" x14ac:dyDescent="0.25">
      <c r="B69" s="2" t="s">
        <v>48</v>
      </c>
      <c r="C69" s="55"/>
      <c r="D69" s="32"/>
      <c r="E69" s="17"/>
      <c r="F69" s="18"/>
      <c r="G69" s="19"/>
      <c r="H69" s="20"/>
      <c r="I69" s="20"/>
      <c r="J69" s="20"/>
      <c r="K69" s="20"/>
      <c r="L69" s="21">
        <f t="shared" si="15"/>
        <v>0</v>
      </c>
      <c r="M69" s="22">
        <f t="shared" si="16"/>
        <v>0</v>
      </c>
      <c r="N69" s="11">
        <v>1</v>
      </c>
      <c r="O69" s="33">
        <f t="shared" si="17"/>
        <v>2786</v>
      </c>
      <c r="P69" s="15">
        <f t="shared" si="18"/>
        <v>0</v>
      </c>
      <c r="Q69" s="3">
        <f t="shared" si="14"/>
        <v>2.8000000000000003</v>
      </c>
      <c r="T69" s="38">
        <v>8717</v>
      </c>
      <c r="U69">
        <f t="shared" si="19"/>
        <v>-8717</v>
      </c>
      <c r="V69" s="39" t="e">
        <f t="shared" si="20"/>
        <v>#DIV/0!</v>
      </c>
      <c r="X69" s="3">
        <f t="shared" si="21"/>
        <v>8.7999999999999989</v>
      </c>
      <c r="Y69" s="3">
        <f t="shared" si="22"/>
        <v>11.6</v>
      </c>
    </row>
    <row r="70" spans="2:25" x14ac:dyDescent="0.25">
      <c r="B70" s="2" t="s">
        <v>49</v>
      </c>
      <c r="C70" s="56"/>
      <c r="D70" s="34"/>
      <c r="E70" s="37"/>
      <c r="F70" s="14"/>
      <c r="G70" s="12"/>
      <c r="H70" s="12"/>
      <c r="I70" s="12"/>
      <c r="J70" s="12"/>
      <c r="K70" s="12"/>
      <c r="L70" s="6">
        <f t="shared" si="15"/>
        <v>0</v>
      </c>
      <c r="M70" s="7">
        <f t="shared" si="16"/>
        <v>0</v>
      </c>
      <c r="N70" s="8">
        <v>1</v>
      </c>
      <c r="O70" s="9">
        <f t="shared" si="17"/>
        <v>2786</v>
      </c>
      <c r="P70" s="15">
        <f t="shared" si="18"/>
        <v>0</v>
      </c>
      <c r="Q70" s="3">
        <f t="shared" si="14"/>
        <v>2.8000000000000003</v>
      </c>
      <c r="T70" s="38">
        <v>7560</v>
      </c>
      <c r="U70">
        <f t="shared" si="19"/>
        <v>-7560</v>
      </c>
      <c r="V70" s="39" t="e">
        <f t="shared" si="20"/>
        <v>#DIV/0!</v>
      </c>
      <c r="X70" s="3">
        <f t="shared" si="21"/>
        <v>7.6</v>
      </c>
      <c r="Y70" s="3">
        <f t="shared" si="22"/>
        <v>10.4</v>
      </c>
    </row>
    <row r="71" spans="2:25" x14ac:dyDescent="0.25">
      <c r="B71" s="2" t="s">
        <v>50</v>
      </c>
      <c r="C71" s="54" t="s">
        <v>75</v>
      </c>
      <c r="D71" s="24"/>
      <c r="E71" s="36"/>
      <c r="F71" s="25"/>
      <c r="G71" s="25"/>
      <c r="H71" s="25"/>
      <c r="I71" s="25"/>
      <c r="J71" s="25"/>
      <c r="K71" s="26"/>
      <c r="L71" s="28">
        <f t="shared" si="15"/>
        <v>0</v>
      </c>
      <c r="M71" s="29">
        <f t="shared" si="16"/>
        <v>0</v>
      </c>
      <c r="N71" s="35">
        <v>1</v>
      </c>
      <c r="O71" s="31">
        <f t="shared" si="17"/>
        <v>2786</v>
      </c>
      <c r="P71" s="15">
        <f t="shared" si="18"/>
        <v>0</v>
      </c>
      <c r="Q71" s="3">
        <f t="shared" si="14"/>
        <v>2.8000000000000003</v>
      </c>
      <c r="T71" s="38">
        <v>10987</v>
      </c>
      <c r="U71">
        <f t="shared" si="19"/>
        <v>-10987</v>
      </c>
      <c r="V71" s="39" t="e">
        <f t="shared" si="20"/>
        <v>#DIV/0!</v>
      </c>
      <c r="X71" s="3">
        <f t="shared" si="21"/>
        <v>11</v>
      </c>
      <c r="Y71" s="3">
        <f t="shared" si="22"/>
        <v>13.799999999999999</v>
      </c>
    </row>
    <row r="72" spans="2:25" x14ac:dyDescent="0.25">
      <c r="B72" s="2" t="s">
        <v>51</v>
      </c>
      <c r="C72" s="55"/>
      <c r="D72" s="32"/>
      <c r="E72" s="17"/>
      <c r="F72" s="18"/>
      <c r="G72" s="18"/>
      <c r="H72" s="18"/>
      <c r="I72" s="18"/>
      <c r="J72" s="19"/>
      <c r="K72" s="20"/>
      <c r="L72" s="21">
        <f t="shared" si="15"/>
        <v>0</v>
      </c>
      <c r="M72" s="22">
        <f t="shared" si="16"/>
        <v>0</v>
      </c>
      <c r="N72" s="11">
        <v>1</v>
      </c>
      <c r="O72" s="33">
        <f t="shared" si="17"/>
        <v>2786</v>
      </c>
      <c r="P72" s="15">
        <f t="shared" si="18"/>
        <v>0</v>
      </c>
      <c r="Q72" s="3">
        <f t="shared" si="14"/>
        <v>2.8000000000000003</v>
      </c>
      <c r="T72" s="38">
        <v>9593</v>
      </c>
      <c r="U72">
        <f t="shared" si="19"/>
        <v>-9593</v>
      </c>
      <c r="V72" s="39" t="e">
        <f t="shared" si="20"/>
        <v>#DIV/0!</v>
      </c>
      <c r="X72" s="3">
        <f t="shared" si="21"/>
        <v>9.6</v>
      </c>
      <c r="Y72" s="3">
        <f t="shared" si="22"/>
        <v>12.4</v>
      </c>
    </row>
    <row r="73" spans="2:25" x14ac:dyDescent="0.25">
      <c r="B73" s="2" t="s">
        <v>52</v>
      </c>
      <c r="C73" s="55"/>
      <c r="D73" s="32"/>
      <c r="E73" s="17"/>
      <c r="F73" s="18"/>
      <c r="G73" s="18"/>
      <c r="H73" s="18"/>
      <c r="I73" s="19"/>
      <c r="J73" s="20"/>
      <c r="K73" s="20"/>
      <c r="L73" s="21">
        <f t="shared" si="15"/>
        <v>0</v>
      </c>
      <c r="M73" s="22">
        <f t="shared" si="16"/>
        <v>0</v>
      </c>
      <c r="N73" s="11">
        <v>1</v>
      </c>
      <c r="O73" s="33">
        <f t="shared" si="17"/>
        <v>2786</v>
      </c>
      <c r="P73" s="15">
        <f t="shared" si="18"/>
        <v>0</v>
      </c>
      <c r="Q73" s="3">
        <f t="shared" si="14"/>
        <v>2.8000000000000003</v>
      </c>
      <c r="T73" s="38">
        <v>8407</v>
      </c>
      <c r="U73">
        <f t="shared" si="19"/>
        <v>-8407</v>
      </c>
      <c r="V73" s="39" t="e">
        <f t="shared" si="20"/>
        <v>#DIV/0!</v>
      </c>
      <c r="X73" s="3">
        <f t="shared" si="21"/>
        <v>8.5</v>
      </c>
      <c r="Y73" s="3">
        <f t="shared" si="22"/>
        <v>11.2</v>
      </c>
    </row>
    <row r="74" spans="2:25" x14ac:dyDescent="0.25">
      <c r="B74" s="2" t="s">
        <v>53</v>
      </c>
      <c r="C74" s="55"/>
      <c r="D74" s="32"/>
      <c r="E74" s="17"/>
      <c r="F74" s="18"/>
      <c r="G74" s="18"/>
      <c r="H74" s="19"/>
      <c r="I74" s="20"/>
      <c r="J74" s="20"/>
      <c r="K74" s="20"/>
      <c r="L74" s="21">
        <f t="shared" si="15"/>
        <v>0</v>
      </c>
      <c r="M74" s="22">
        <f t="shared" si="16"/>
        <v>0</v>
      </c>
      <c r="N74" s="11">
        <v>1</v>
      </c>
      <c r="O74" s="33">
        <f t="shared" si="17"/>
        <v>2786</v>
      </c>
      <c r="P74" s="15">
        <f t="shared" si="18"/>
        <v>0</v>
      </c>
      <c r="Q74" s="3">
        <f t="shared" si="14"/>
        <v>2.8000000000000003</v>
      </c>
      <c r="T74" s="38">
        <v>7068</v>
      </c>
      <c r="U74">
        <f t="shared" si="19"/>
        <v>-7068</v>
      </c>
      <c r="V74" s="39" t="e">
        <f t="shared" si="20"/>
        <v>#DIV/0!</v>
      </c>
      <c r="X74" s="3">
        <f t="shared" si="21"/>
        <v>7.1</v>
      </c>
      <c r="Y74" s="3">
        <f t="shared" si="22"/>
        <v>9.9</v>
      </c>
    </row>
    <row r="75" spans="2:25" x14ac:dyDescent="0.25">
      <c r="B75" s="2" t="s">
        <v>54</v>
      </c>
      <c r="C75" s="55"/>
      <c r="D75" s="32"/>
      <c r="E75" s="17"/>
      <c r="F75" s="18"/>
      <c r="G75" s="19"/>
      <c r="H75" s="20"/>
      <c r="I75" s="20"/>
      <c r="J75" s="20"/>
      <c r="K75" s="20"/>
      <c r="L75" s="21">
        <f t="shared" si="15"/>
        <v>0</v>
      </c>
      <c r="M75" s="22">
        <f t="shared" si="16"/>
        <v>0</v>
      </c>
      <c r="N75" s="11">
        <v>1</v>
      </c>
      <c r="O75" s="33">
        <f t="shared" si="17"/>
        <v>2786</v>
      </c>
      <c r="P75" s="15">
        <f t="shared" si="18"/>
        <v>0</v>
      </c>
      <c r="Q75" s="3">
        <f t="shared" si="14"/>
        <v>2.8000000000000003</v>
      </c>
      <c r="T75" s="38">
        <v>5652</v>
      </c>
      <c r="U75">
        <f t="shared" si="19"/>
        <v>-5652</v>
      </c>
      <c r="V75" s="39" t="e">
        <f t="shared" si="20"/>
        <v>#DIV/0!</v>
      </c>
      <c r="X75" s="3">
        <f t="shared" si="21"/>
        <v>5.6999999999999993</v>
      </c>
      <c r="Y75" s="3">
        <f t="shared" si="22"/>
        <v>8.5</v>
      </c>
    </row>
    <row r="76" spans="2:25" x14ac:dyDescent="0.25">
      <c r="B76" s="2" t="s">
        <v>55</v>
      </c>
      <c r="C76" s="56"/>
      <c r="D76" s="34"/>
      <c r="E76" s="37"/>
      <c r="F76" s="14"/>
      <c r="G76" s="12"/>
      <c r="H76" s="12"/>
      <c r="I76" s="12"/>
      <c r="J76" s="12"/>
      <c r="K76" s="12"/>
      <c r="L76" s="6">
        <f t="shared" si="15"/>
        <v>0</v>
      </c>
      <c r="M76" s="7">
        <f t="shared" si="16"/>
        <v>0</v>
      </c>
      <c r="N76" s="8">
        <v>1</v>
      </c>
      <c r="O76" s="9">
        <f t="shared" si="17"/>
        <v>2786</v>
      </c>
      <c r="P76" s="15">
        <f t="shared" si="18"/>
        <v>0</v>
      </c>
      <c r="Q76" s="3">
        <f t="shared" si="14"/>
        <v>2.8000000000000003</v>
      </c>
      <c r="T76" s="38">
        <v>4487</v>
      </c>
      <c r="U76">
        <f t="shared" si="19"/>
        <v>-4487</v>
      </c>
      <c r="V76" s="39" t="e">
        <f t="shared" si="20"/>
        <v>#DIV/0!</v>
      </c>
      <c r="X76" s="3">
        <f t="shared" si="21"/>
        <v>4.5</v>
      </c>
      <c r="Y76" s="3">
        <f t="shared" si="22"/>
        <v>7.3</v>
      </c>
    </row>
    <row r="77" spans="2:25" x14ac:dyDescent="0.25">
      <c r="B77" s="2" t="s">
        <v>56</v>
      </c>
      <c r="C77" s="54" t="s">
        <v>76</v>
      </c>
      <c r="D77" s="24"/>
      <c r="E77" s="26"/>
      <c r="F77" s="27"/>
      <c r="G77" s="27"/>
      <c r="H77" s="27"/>
      <c r="I77" s="27"/>
      <c r="J77" s="27"/>
      <c r="K77" s="27"/>
      <c r="L77" s="28">
        <f t="shared" si="15"/>
        <v>0</v>
      </c>
      <c r="M77" s="29">
        <f t="shared" si="16"/>
        <v>0</v>
      </c>
      <c r="N77" s="35">
        <v>1</v>
      </c>
      <c r="O77" s="31">
        <f t="shared" si="17"/>
        <v>2786</v>
      </c>
      <c r="P77" s="15">
        <f t="shared" si="18"/>
        <v>0</v>
      </c>
      <c r="Q77" s="3">
        <f t="shared" si="14"/>
        <v>2.8000000000000003</v>
      </c>
      <c r="T77" s="38">
        <v>3952</v>
      </c>
      <c r="U77">
        <f t="shared" si="19"/>
        <v>-3952</v>
      </c>
      <c r="V77" s="39" t="e">
        <f t="shared" si="20"/>
        <v>#DIV/0!</v>
      </c>
      <c r="X77" s="3">
        <f t="shared" si="21"/>
        <v>4</v>
      </c>
      <c r="Y77" s="3">
        <f t="shared" si="22"/>
        <v>6.8</v>
      </c>
    </row>
    <row r="78" spans="2:25" x14ac:dyDescent="0.25">
      <c r="B78" s="2" t="s">
        <v>57</v>
      </c>
      <c r="C78" s="55"/>
      <c r="D78" s="32"/>
      <c r="E78" s="18"/>
      <c r="F78" s="19"/>
      <c r="G78" s="20"/>
      <c r="H78" s="20"/>
      <c r="I78" s="20"/>
      <c r="J78" s="20"/>
      <c r="K78" s="20"/>
      <c r="L78" s="21">
        <f t="shared" si="15"/>
        <v>0</v>
      </c>
      <c r="M78" s="22">
        <f t="shared" si="16"/>
        <v>0</v>
      </c>
      <c r="N78" s="11">
        <v>-1</v>
      </c>
      <c r="O78" s="33">
        <f t="shared" si="17"/>
        <v>1760</v>
      </c>
      <c r="P78" s="15">
        <f t="shared" si="18"/>
        <v>0</v>
      </c>
      <c r="Q78" s="3">
        <f t="shared" si="14"/>
        <v>1.8</v>
      </c>
      <c r="T78" s="38">
        <v>4614</v>
      </c>
      <c r="U78">
        <f t="shared" si="19"/>
        <v>-4614</v>
      </c>
      <c r="V78" s="39" t="e">
        <f t="shared" si="20"/>
        <v>#DIV/0!</v>
      </c>
      <c r="X78" s="3">
        <f t="shared" si="21"/>
        <v>4.6999999999999993</v>
      </c>
      <c r="Y78" s="3">
        <f t="shared" si="22"/>
        <v>6.3999999999999995</v>
      </c>
    </row>
    <row r="79" spans="2:25" x14ac:dyDescent="0.25">
      <c r="B79" s="2" t="s">
        <v>58</v>
      </c>
      <c r="C79" s="55"/>
      <c r="D79" s="32"/>
      <c r="E79" s="18"/>
      <c r="F79" s="18"/>
      <c r="G79" s="19"/>
      <c r="H79" s="20"/>
      <c r="I79" s="20"/>
      <c r="J79" s="20"/>
      <c r="K79" s="20"/>
      <c r="L79" s="21">
        <f t="shared" si="15"/>
        <v>0</v>
      </c>
      <c r="M79" s="22">
        <f t="shared" si="16"/>
        <v>0</v>
      </c>
      <c r="N79" s="11">
        <v>-1</v>
      </c>
      <c r="O79" s="33">
        <f t="shared" si="17"/>
        <v>1760</v>
      </c>
      <c r="P79" s="15">
        <f t="shared" si="18"/>
        <v>0</v>
      </c>
      <c r="Q79" s="3">
        <f t="shared" si="14"/>
        <v>1.8</v>
      </c>
      <c r="T79" s="38">
        <v>5829</v>
      </c>
      <c r="U79">
        <f t="shared" si="19"/>
        <v>-5829</v>
      </c>
      <c r="V79" s="39" t="e">
        <f t="shared" si="20"/>
        <v>#DIV/0!</v>
      </c>
      <c r="X79" s="3">
        <f t="shared" si="21"/>
        <v>5.8999999999999995</v>
      </c>
      <c r="Y79" s="3">
        <f t="shared" si="22"/>
        <v>7.6</v>
      </c>
    </row>
    <row r="80" spans="2:25" x14ac:dyDescent="0.25">
      <c r="B80" s="2" t="s">
        <v>59</v>
      </c>
      <c r="C80" s="55"/>
      <c r="D80" s="32"/>
      <c r="E80" s="18"/>
      <c r="F80" s="18"/>
      <c r="G80" s="18"/>
      <c r="H80" s="19"/>
      <c r="I80" s="20"/>
      <c r="J80" s="20"/>
      <c r="K80" s="20"/>
      <c r="L80" s="21">
        <f t="shared" si="15"/>
        <v>0</v>
      </c>
      <c r="M80" s="22">
        <f t="shared" si="16"/>
        <v>0</v>
      </c>
      <c r="N80" s="11">
        <v>-1</v>
      </c>
      <c r="O80" s="33">
        <f t="shared" si="17"/>
        <v>1760</v>
      </c>
      <c r="P80" s="15">
        <f t="shared" si="18"/>
        <v>0</v>
      </c>
      <c r="Q80" s="3">
        <f t="shared" si="14"/>
        <v>1.8</v>
      </c>
      <c r="T80" s="38">
        <v>7651</v>
      </c>
      <c r="U80">
        <f t="shared" si="19"/>
        <v>-7651</v>
      </c>
      <c r="V80" s="39" t="e">
        <f t="shared" si="20"/>
        <v>#DIV/0!</v>
      </c>
      <c r="X80" s="3">
        <f t="shared" si="21"/>
        <v>7.6999999999999993</v>
      </c>
      <c r="Y80" s="3">
        <f t="shared" si="22"/>
        <v>9.5</v>
      </c>
    </row>
    <row r="81" spans="2:25" x14ac:dyDescent="0.25">
      <c r="B81" s="2" t="s">
        <v>60</v>
      </c>
      <c r="C81" s="55"/>
      <c r="D81" s="32"/>
      <c r="E81" s="18"/>
      <c r="F81" s="18"/>
      <c r="G81" s="18"/>
      <c r="H81" s="18"/>
      <c r="I81" s="19"/>
      <c r="J81" s="20"/>
      <c r="K81" s="20"/>
      <c r="L81" s="21">
        <f t="shared" si="15"/>
        <v>0</v>
      </c>
      <c r="M81" s="22">
        <f t="shared" si="16"/>
        <v>0</v>
      </c>
      <c r="N81" s="11">
        <v>-1</v>
      </c>
      <c r="O81" s="33">
        <f t="shared" si="17"/>
        <v>1760</v>
      </c>
      <c r="P81" s="15">
        <f t="shared" si="18"/>
        <v>0</v>
      </c>
      <c r="Q81" s="3">
        <f t="shared" si="14"/>
        <v>1.8</v>
      </c>
      <c r="T81" s="38">
        <v>9135</v>
      </c>
      <c r="U81">
        <f t="shared" si="19"/>
        <v>-9135</v>
      </c>
      <c r="V81" s="39" t="e">
        <f t="shared" si="20"/>
        <v>#DIV/0!</v>
      </c>
      <c r="X81" s="3">
        <f t="shared" si="21"/>
        <v>9.1999999999999993</v>
      </c>
      <c r="Y81" s="3">
        <f t="shared" si="22"/>
        <v>10.9</v>
      </c>
    </row>
    <row r="82" spans="2:25" x14ac:dyDescent="0.25">
      <c r="B82" s="2" t="s">
        <v>61</v>
      </c>
      <c r="C82" s="56"/>
      <c r="D82" s="34"/>
      <c r="E82" s="13"/>
      <c r="F82" s="13"/>
      <c r="G82" s="13"/>
      <c r="H82" s="13"/>
      <c r="I82" s="13"/>
      <c r="J82" s="14"/>
      <c r="K82" s="12"/>
      <c r="L82" s="6">
        <f t="shared" si="15"/>
        <v>0</v>
      </c>
      <c r="M82" s="7">
        <f t="shared" si="16"/>
        <v>0</v>
      </c>
      <c r="N82" s="8">
        <v>-1</v>
      </c>
      <c r="O82" s="9">
        <f t="shared" si="17"/>
        <v>1760</v>
      </c>
      <c r="P82" s="15">
        <f t="shared" si="18"/>
        <v>0</v>
      </c>
      <c r="Q82" s="3">
        <f t="shared" si="14"/>
        <v>1.8</v>
      </c>
      <c r="T82" s="38">
        <v>10490</v>
      </c>
      <c r="U82">
        <f t="shared" si="19"/>
        <v>-10490</v>
      </c>
      <c r="V82" s="39" t="e">
        <f t="shared" si="20"/>
        <v>#DIV/0!</v>
      </c>
      <c r="X82" s="3">
        <f t="shared" si="21"/>
        <v>10.5</v>
      </c>
      <c r="Y82" s="3">
        <f t="shared" si="22"/>
        <v>12.299999999999999</v>
      </c>
    </row>
    <row r="83" spans="2:25" x14ac:dyDescent="0.25">
      <c r="B83" s="2" t="s">
        <v>62</v>
      </c>
      <c r="C83" s="54" t="s">
        <v>77</v>
      </c>
      <c r="D83" s="24"/>
      <c r="E83" s="25"/>
      <c r="F83" s="25"/>
      <c r="G83" s="25"/>
      <c r="H83" s="25"/>
      <c r="I83" s="25"/>
      <c r="J83" s="26"/>
      <c r="K83" s="27"/>
      <c r="L83" s="28">
        <f t="shared" si="15"/>
        <v>0</v>
      </c>
      <c r="M83" s="29">
        <f t="shared" si="16"/>
        <v>0</v>
      </c>
      <c r="N83" s="35">
        <v>1</v>
      </c>
      <c r="O83" s="31">
        <f t="shared" si="17"/>
        <v>2786</v>
      </c>
      <c r="P83" s="15">
        <f t="shared" si="18"/>
        <v>0</v>
      </c>
      <c r="Q83" s="3">
        <f t="shared" si="14"/>
        <v>2.8000000000000003</v>
      </c>
      <c r="T83" s="38">
        <v>13566</v>
      </c>
      <c r="U83">
        <f t="shared" si="19"/>
        <v>-13566</v>
      </c>
      <c r="V83" s="39" t="e">
        <f t="shared" si="20"/>
        <v>#DIV/0!</v>
      </c>
      <c r="X83" s="3">
        <f t="shared" si="21"/>
        <v>13.6</v>
      </c>
      <c r="Y83" s="3">
        <f t="shared" si="22"/>
        <v>16.400000000000002</v>
      </c>
    </row>
    <row r="84" spans="2:25" x14ac:dyDescent="0.25">
      <c r="B84" s="2" t="s">
        <v>63</v>
      </c>
      <c r="C84" s="55"/>
      <c r="D84" s="32"/>
      <c r="E84" s="18"/>
      <c r="F84" s="18"/>
      <c r="G84" s="18"/>
      <c r="H84" s="18"/>
      <c r="I84" s="19"/>
      <c r="J84" s="20"/>
      <c r="K84" s="20"/>
      <c r="L84" s="21">
        <f t="shared" si="15"/>
        <v>0</v>
      </c>
      <c r="M84" s="22">
        <f t="shared" si="16"/>
        <v>0</v>
      </c>
      <c r="N84" s="11">
        <v>1</v>
      </c>
      <c r="O84" s="33">
        <f t="shared" si="17"/>
        <v>2786</v>
      </c>
      <c r="P84" s="15">
        <f t="shared" si="18"/>
        <v>0</v>
      </c>
      <c r="Q84" s="3">
        <f t="shared" si="14"/>
        <v>2.8000000000000003</v>
      </c>
      <c r="T84" s="38">
        <v>12173</v>
      </c>
      <c r="U84">
        <f t="shared" si="19"/>
        <v>-12173</v>
      </c>
      <c r="V84" s="39" t="e">
        <f t="shared" si="20"/>
        <v>#DIV/0!</v>
      </c>
      <c r="X84" s="3">
        <f t="shared" si="21"/>
        <v>12.2</v>
      </c>
      <c r="Y84" s="3">
        <f t="shared" si="22"/>
        <v>15</v>
      </c>
    </row>
    <row r="85" spans="2:25" x14ac:dyDescent="0.25">
      <c r="B85" s="2" t="s">
        <v>64</v>
      </c>
      <c r="C85" s="55"/>
      <c r="D85" s="32"/>
      <c r="E85" s="18"/>
      <c r="F85" s="18"/>
      <c r="G85" s="18"/>
      <c r="H85" s="19"/>
      <c r="I85" s="20"/>
      <c r="J85" s="20"/>
      <c r="K85" s="20"/>
      <c r="L85" s="21">
        <f t="shared" si="15"/>
        <v>0</v>
      </c>
      <c r="M85" s="22">
        <f t="shared" si="16"/>
        <v>0</v>
      </c>
      <c r="N85" s="11">
        <v>1</v>
      </c>
      <c r="O85" s="33">
        <f t="shared" si="17"/>
        <v>2786</v>
      </c>
      <c r="P85" s="15">
        <f t="shared" si="18"/>
        <v>0</v>
      </c>
      <c r="Q85" s="3">
        <f t="shared" si="14"/>
        <v>2.8000000000000003</v>
      </c>
      <c r="T85" s="38">
        <v>10267</v>
      </c>
      <c r="U85">
        <f t="shared" si="19"/>
        <v>-10267</v>
      </c>
      <c r="V85" s="39" t="e">
        <f t="shared" si="20"/>
        <v>#DIV/0!</v>
      </c>
      <c r="X85" s="3">
        <f t="shared" si="21"/>
        <v>10.299999999999999</v>
      </c>
      <c r="Y85" s="3">
        <f t="shared" si="22"/>
        <v>13.1</v>
      </c>
    </row>
    <row r="86" spans="2:25" x14ac:dyDescent="0.25">
      <c r="B86" s="2" t="s">
        <v>65</v>
      </c>
      <c r="C86" s="55"/>
      <c r="D86" s="32"/>
      <c r="E86" s="18"/>
      <c r="F86" s="18"/>
      <c r="G86" s="19"/>
      <c r="H86" s="20"/>
      <c r="I86" s="20"/>
      <c r="J86" s="20"/>
      <c r="K86" s="20"/>
      <c r="L86" s="21">
        <f t="shared" si="15"/>
        <v>0</v>
      </c>
      <c r="M86" s="22">
        <f t="shared" si="16"/>
        <v>0</v>
      </c>
      <c r="N86" s="11">
        <v>1</v>
      </c>
      <c r="O86" s="33">
        <f t="shared" si="17"/>
        <v>2786</v>
      </c>
      <c r="P86" s="15">
        <f t="shared" si="18"/>
        <v>0</v>
      </c>
      <c r="Q86" s="3">
        <f t="shared" si="14"/>
        <v>2.8000000000000003</v>
      </c>
      <c r="T86" s="38">
        <v>9344</v>
      </c>
      <c r="U86">
        <f t="shared" si="19"/>
        <v>-9344</v>
      </c>
      <c r="V86" s="39" t="e">
        <f t="shared" si="20"/>
        <v>#DIV/0!</v>
      </c>
      <c r="X86" s="3">
        <f t="shared" si="21"/>
        <v>9.4</v>
      </c>
      <c r="Y86" s="3">
        <f t="shared" si="22"/>
        <v>12.2</v>
      </c>
    </row>
    <row r="87" spans="2:25" x14ac:dyDescent="0.25">
      <c r="B87" s="2" t="s">
        <v>66</v>
      </c>
      <c r="C87" s="55"/>
      <c r="D87" s="32"/>
      <c r="E87" s="18"/>
      <c r="F87" s="19"/>
      <c r="G87" s="20"/>
      <c r="H87" s="20"/>
      <c r="I87" s="20"/>
      <c r="J87" s="20"/>
      <c r="K87" s="20"/>
      <c r="L87" s="21">
        <f t="shared" si="15"/>
        <v>0</v>
      </c>
      <c r="M87" s="22">
        <f t="shared" si="16"/>
        <v>0</v>
      </c>
      <c r="N87" s="11">
        <v>1</v>
      </c>
      <c r="O87" s="33">
        <f t="shared" si="17"/>
        <v>2786</v>
      </c>
      <c r="P87" s="15">
        <f t="shared" si="18"/>
        <v>0</v>
      </c>
      <c r="Q87" s="3">
        <f t="shared" si="14"/>
        <v>2.8000000000000003</v>
      </c>
      <c r="T87" s="38">
        <v>7990</v>
      </c>
      <c r="U87">
        <f t="shared" si="19"/>
        <v>-7990</v>
      </c>
      <c r="V87" s="39" t="e">
        <f t="shared" si="20"/>
        <v>#DIV/0!</v>
      </c>
      <c r="X87" s="3">
        <f t="shared" si="21"/>
        <v>8</v>
      </c>
      <c r="Y87" s="3">
        <f t="shared" si="22"/>
        <v>10.799999999999999</v>
      </c>
    </row>
    <row r="88" spans="2:25" x14ac:dyDescent="0.25">
      <c r="B88" s="2" t="s">
        <v>67</v>
      </c>
      <c r="C88" s="56"/>
      <c r="D88" s="34"/>
      <c r="E88" s="14"/>
      <c r="F88" s="12"/>
      <c r="G88" s="12"/>
      <c r="H88" s="12"/>
      <c r="I88" s="12"/>
      <c r="J88" s="12"/>
      <c r="K88" s="12"/>
      <c r="L88" s="6">
        <f t="shared" si="15"/>
        <v>0</v>
      </c>
      <c r="M88" s="7">
        <f t="shared" si="16"/>
        <v>0</v>
      </c>
      <c r="N88" s="8">
        <v>1</v>
      </c>
      <c r="O88" s="9">
        <f t="shared" si="17"/>
        <v>2786</v>
      </c>
      <c r="P88" s="15">
        <f t="shared" si="18"/>
        <v>0</v>
      </c>
      <c r="Q88" s="3">
        <f t="shared" si="14"/>
        <v>2.8000000000000003</v>
      </c>
      <c r="T88" s="38">
        <v>6527</v>
      </c>
      <c r="U88">
        <f t="shared" si="19"/>
        <v>-6527</v>
      </c>
      <c r="V88" s="39" t="e">
        <f t="shared" si="20"/>
        <v>#DIV/0!</v>
      </c>
      <c r="X88" s="3">
        <f t="shared" si="21"/>
        <v>6.6</v>
      </c>
      <c r="Y88" s="3">
        <f t="shared" si="22"/>
        <v>9.4</v>
      </c>
    </row>
    <row r="89" spans="2:25" x14ac:dyDescent="0.25">
      <c r="N89" s="11"/>
    </row>
  </sheetData>
  <mergeCells count="23">
    <mergeCell ref="B4:L4"/>
    <mergeCell ref="B2:R2"/>
    <mergeCell ref="T2:Z2"/>
    <mergeCell ref="U7:V7"/>
    <mergeCell ref="C38:C43"/>
    <mergeCell ref="N6:O6"/>
    <mergeCell ref="C8:C13"/>
    <mergeCell ref="C14:C19"/>
    <mergeCell ref="C20:C25"/>
    <mergeCell ref="C26:C31"/>
    <mergeCell ref="C32:C37"/>
    <mergeCell ref="C83:C88"/>
    <mergeCell ref="BI6:BJ6"/>
    <mergeCell ref="C53:C58"/>
    <mergeCell ref="C59:C64"/>
    <mergeCell ref="C65:C70"/>
    <mergeCell ref="C71:C76"/>
    <mergeCell ref="C77:C82"/>
    <mergeCell ref="B47:R47"/>
    <mergeCell ref="T47:Z47"/>
    <mergeCell ref="B49:L49"/>
    <mergeCell ref="N51:O51"/>
    <mergeCell ref="U52:V5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55"/>
  <sheetViews>
    <sheetView topLeftCell="E44" workbookViewId="0">
      <selection activeCell="R53" sqref="R53:T53"/>
    </sheetView>
  </sheetViews>
  <sheetFormatPr defaultRowHeight="15" x14ac:dyDescent="0.25"/>
  <cols>
    <col min="15" max="15" width="19.85546875" customWidth="1"/>
    <col min="18" max="18" width="9.140625" customWidth="1"/>
  </cols>
  <sheetData>
    <row r="3" spans="3:41" x14ac:dyDescent="0.25">
      <c r="O3" t="s">
        <v>93</v>
      </c>
    </row>
    <row r="11" spans="3:41" x14ac:dyDescent="0.25">
      <c r="C11" t="s">
        <v>88</v>
      </c>
      <c r="AI11" t="s">
        <v>89</v>
      </c>
    </row>
    <row r="12" spans="3:41" x14ac:dyDescent="0.25">
      <c r="AE12">
        <f>SUM(AE17:AE52)</f>
        <v>3772.8</v>
      </c>
      <c r="AF12">
        <f>SUM(AF17:AF52)</f>
        <v>3772.8</v>
      </c>
      <c r="AG12" t="s">
        <v>87</v>
      </c>
      <c r="AM12">
        <f>SUM(AM17:AM52)</f>
        <v>295.60000000000002</v>
      </c>
      <c r="AN12">
        <f>SUM(AN17:AN52)</f>
        <v>295.60000000000002</v>
      </c>
      <c r="AO12" t="s">
        <v>87</v>
      </c>
    </row>
    <row r="13" spans="3:41" x14ac:dyDescent="0.25">
      <c r="C13" t="s">
        <v>94</v>
      </c>
      <c r="AE13">
        <f>MIN(AE17:AE52)</f>
        <v>86</v>
      </c>
      <c r="AF13">
        <f>MIN(AF17:AF52)</f>
        <v>86</v>
      </c>
      <c r="AG13" t="s">
        <v>82</v>
      </c>
      <c r="AM13">
        <f>MIN(AM17:AM52)</f>
        <v>3.9</v>
      </c>
      <c r="AN13">
        <f>MIN(AN17:AN52)</f>
        <v>3.9</v>
      </c>
      <c r="AO13" t="s">
        <v>82</v>
      </c>
    </row>
    <row r="14" spans="3:41" x14ac:dyDescent="0.25">
      <c r="D14" s="53">
        <v>41347</v>
      </c>
      <c r="P14" t="s">
        <v>97</v>
      </c>
      <c r="Q14" t="s">
        <v>99</v>
      </c>
      <c r="R14" t="s">
        <v>100</v>
      </c>
      <c r="AE14">
        <f>MAX(AE17:AE52)</f>
        <v>129.4</v>
      </c>
      <c r="AF14">
        <f>MAX(AF17:AF52)</f>
        <v>129.4</v>
      </c>
      <c r="AG14" t="s">
        <v>83</v>
      </c>
      <c r="AM14">
        <f>MAX(AM17:AM52)</f>
        <v>14.1</v>
      </c>
      <c r="AN14">
        <f>MAX(AN17:AN52)</f>
        <v>14.1</v>
      </c>
      <c r="AO14" t="s">
        <v>83</v>
      </c>
    </row>
    <row r="15" spans="3:41" x14ac:dyDescent="0.25">
      <c r="P15" t="s">
        <v>98</v>
      </c>
      <c r="R15" t="s">
        <v>101</v>
      </c>
      <c r="S15" s="64" t="s">
        <v>79</v>
      </c>
      <c r="T15" s="64"/>
      <c r="AB15" t="s">
        <v>78</v>
      </c>
      <c r="AC15" t="s">
        <v>79</v>
      </c>
      <c r="AE15">
        <f>AVERAGE(AE17:AE52)</f>
        <v>104.80000000000001</v>
      </c>
      <c r="AF15">
        <f>AVERAGE(AF17:AF52)</f>
        <v>104.80000000000001</v>
      </c>
      <c r="AG15" t="s">
        <v>84</v>
      </c>
      <c r="AM15">
        <f>AVERAGE(AM17:AM52)</f>
        <v>8.2111111111111121</v>
      </c>
      <c r="AN15">
        <f>AVERAGE(AN17:AN52)</f>
        <v>8.2111111111111121</v>
      </c>
      <c r="AO15" t="s">
        <v>84</v>
      </c>
    </row>
    <row r="16" spans="3:41" x14ac:dyDescent="0.25">
      <c r="C16" t="s">
        <v>80</v>
      </c>
      <c r="S16" s="51">
        <v>513</v>
      </c>
      <c r="T16" s="51">
        <v>2273</v>
      </c>
      <c r="AB16">
        <v>0</v>
      </c>
      <c r="AC16">
        <v>513</v>
      </c>
      <c r="AD16">
        <v>2273</v>
      </c>
      <c r="AE16" t="s">
        <v>78</v>
      </c>
      <c r="AF16" t="s">
        <v>79</v>
      </c>
      <c r="AI16" t="s">
        <v>85</v>
      </c>
      <c r="AJ16" t="s">
        <v>86</v>
      </c>
      <c r="AM16" t="s">
        <v>78</v>
      </c>
      <c r="AN16" t="s">
        <v>79</v>
      </c>
    </row>
    <row r="17" spans="1:40" x14ac:dyDescent="0.25">
      <c r="C17" s="48" t="s">
        <v>32</v>
      </c>
      <c r="D17" s="48">
        <v>813</v>
      </c>
      <c r="E17" s="51">
        <v>763</v>
      </c>
      <c r="F17" s="48">
        <v>1090</v>
      </c>
      <c r="G17" s="48">
        <v>1296</v>
      </c>
      <c r="H17" s="48">
        <v>1354</v>
      </c>
      <c r="I17" s="48">
        <v>1310</v>
      </c>
      <c r="J17" s="48">
        <v>955</v>
      </c>
      <c r="K17" s="48"/>
      <c r="L17" s="48"/>
      <c r="M17" s="48"/>
      <c r="N17" s="48"/>
      <c r="O17" s="52">
        <f>SUM(D17:N17)</f>
        <v>7581</v>
      </c>
      <c r="P17">
        <v>19810</v>
      </c>
      <c r="Q17">
        <f>4494+1150</f>
        <v>5644</v>
      </c>
      <c r="R17" s="52">
        <f>SUM(O17:Q17)</f>
        <v>33035</v>
      </c>
      <c r="S17">
        <v>-1</v>
      </c>
      <c r="T17">
        <f>R17+T$16+S17*S$16</f>
        <v>34795</v>
      </c>
      <c r="U17">
        <v>955</v>
      </c>
      <c r="V17">
        <v>813</v>
      </c>
      <c r="AA17">
        <f>SUM(O17:Y17)</f>
        <v>102632</v>
      </c>
      <c r="AB17">
        <f>AA17+AB$7</f>
        <v>102632</v>
      </c>
      <c r="AC17">
        <v>-1</v>
      </c>
      <c r="AD17">
        <f>AA17+AC17*AC$7+AD$7</f>
        <v>102632</v>
      </c>
      <c r="AE17">
        <f>ROUNDUP(AB17/1000,1)</f>
        <v>102.69999999999999</v>
      </c>
      <c r="AF17">
        <f t="shared" ref="AF17:AF52" si="0">ROUNDUP(AD17/1000,1)</f>
        <v>102.69999999999999</v>
      </c>
      <c r="AI17">
        <v>7200</v>
      </c>
      <c r="AJ17">
        <f>AB17-AI17</f>
        <v>95432</v>
      </c>
      <c r="AK17">
        <f>AJ17/AB17</f>
        <v>0.92984644165562402</v>
      </c>
      <c r="AM17">
        <f>ROUNDUP(AI17/1000,1)</f>
        <v>7.2</v>
      </c>
      <c r="AN17">
        <f>ROUNDUP((AI17+AC17*AC$7+AD$7)/1000,1)</f>
        <v>7.2</v>
      </c>
    </row>
    <row r="18" spans="1:40" x14ac:dyDescent="0.25">
      <c r="C18" s="48" t="s">
        <v>33</v>
      </c>
      <c r="D18" s="48">
        <v>670</v>
      </c>
      <c r="E18" s="51">
        <v>763</v>
      </c>
      <c r="F18" s="48">
        <v>1090</v>
      </c>
      <c r="G18" s="48">
        <v>1296</v>
      </c>
      <c r="H18" s="48">
        <v>1354</v>
      </c>
      <c r="I18" s="48">
        <v>1310</v>
      </c>
      <c r="J18" s="48"/>
      <c r="K18" s="48"/>
      <c r="L18" s="48"/>
      <c r="M18" s="48"/>
      <c r="N18" s="48"/>
      <c r="O18" s="52">
        <f t="shared" ref="O18:O52" si="1">SUM(D18:N18)</f>
        <v>6483</v>
      </c>
      <c r="P18">
        <v>19810</v>
      </c>
      <c r="Q18">
        <f t="shared" ref="Q18:Q52" si="2">4494+1150</f>
        <v>5644</v>
      </c>
      <c r="R18" s="52">
        <f t="shared" ref="R18:R52" si="3">SUM(O18:Q18)</f>
        <v>31937</v>
      </c>
      <c r="S18">
        <v>-1</v>
      </c>
      <c r="T18">
        <f t="shared" ref="T18:T52" si="4">R18+T$16+S18*S$16</f>
        <v>33697</v>
      </c>
      <c r="U18">
        <v>670</v>
      </c>
      <c r="AA18">
        <f t="shared" ref="AA17:AA52" si="5">SUM(O18:Y18)</f>
        <v>98240</v>
      </c>
      <c r="AB18">
        <f t="shared" ref="AB18:AB52" si="6">AA18+AB$7</f>
        <v>98240</v>
      </c>
      <c r="AC18">
        <v>-1</v>
      </c>
      <c r="AD18">
        <f t="shared" ref="AD18:AD52" si="7">AA18+AC18*AC$7+AD$7</f>
        <v>98240</v>
      </c>
      <c r="AE18">
        <f t="shared" ref="AE18:AE52" si="8">ROUNDUP(AB18/1000,1)</f>
        <v>98.3</v>
      </c>
      <c r="AF18">
        <f t="shared" si="0"/>
        <v>98.3</v>
      </c>
      <c r="AI18">
        <v>5893</v>
      </c>
      <c r="AJ18">
        <f t="shared" ref="AJ18:AJ52" si="9">AB18-AI18</f>
        <v>92347</v>
      </c>
      <c r="AK18">
        <f t="shared" ref="AK18:AK52" si="10">AJ18/AB18</f>
        <v>0.94001425081433221</v>
      </c>
      <c r="AM18">
        <f t="shared" ref="AM18:AM52" si="11">ROUNDUP(AI18/1000,1)</f>
        <v>5.8999999999999995</v>
      </c>
      <c r="AN18">
        <f t="shared" ref="AN18:AN52" si="12">ROUNDUP((AI18+AC18*AC$7+AD$7)/1000,1)</f>
        <v>5.8999999999999995</v>
      </c>
    </row>
    <row r="19" spans="1:40" x14ac:dyDescent="0.25">
      <c r="C19" s="48" t="s">
        <v>34</v>
      </c>
      <c r="D19" s="48">
        <v>748</v>
      </c>
      <c r="E19" s="51">
        <v>763</v>
      </c>
      <c r="F19" s="48">
        <v>1090</v>
      </c>
      <c r="G19" s="48">
        <v>1296</v>
      </c>
      <c r="H19" s="48">
        <v>1354</v>
      </c>
      <c r="I19" s="48"/>
      <c r="J19" s="48"/>
      <c r="K19" s="48"/>
      <c r="L19" s="48"/>
      <c r="M19" s="48"/>
      <c r="N19" s="48"/>
      <c r="O19" s="52">
        <f t="shared" si="1"/>
        <v>5251</v>
      </c>
      <c r="P19">
        <v>19810</v>
      </c>
      <c r="Q19">
        <f t="shared" si="2"/>
        <v>5644</v>
      </c>
      <c r="R19" s="52">
        <f t="shared" si="3"/>
        <v>30705</v>
      </c>
      <c r="S19">
        <v>-1</v>
      </c>
      <c r="T19">
        <f t="shared" si="4"/>
        <v>32465</v>
      </c>
      <c r="AA19">
        <f t="shared" si="5"/>
        <v>93874</v>
      </c>
      <c r="AB19">
        <f t="shared" si="6"/>
        <v>93874</v>
      </c>
      <c r="AC19">
        <v>-1</v>
      </c>
      <c r="AD19">
        <f t="shared" si="7"/>
        <v>93874</v>
      </c>
      <c r="AE19">
        <f t="shared" si="8"/>
        <v>93.899999999999991</v>
      </c>
      <c r="AF19">
        <f t="shared" si="0"/>
        <v>93.899999999999991</v>
      </c>
      <c r="AI19">
        <v>4699</v>
      </c>
      <c r="AJ19">
        <f t="shared" si="9"/>
        <v>89175</v>
      </c>
      <c r="AK19">
        <f t="shared" si="10"/>
        <v>0.9499435413426508</v>
      </c>
      <c r="AM19">
        <f t="shared" si="11"/>
        <v>4.6999999999999993</v>
      </c>
      <c r="AN19">
        <f t="shared" si="12"/>
        <v>4.6999999999999993</v>
      </c>
    </row>
    <row r="20" spans="1:40" x14ac:dyDescent="0.25">
      <c r="C20" s="48" t="s">
        <v>35</v>
      </c>
      <c r="D20" s="48">
        <v>708</v>
      </c>
      <c r="E20" s="51">
        <v>763</v>
      </c>
      <c r="F20" s="48">
        <v>1090</v>
      </c>
      <c r="G20" s="48">
        <v>1296</v>
      </c>
      <c r="H20" s="48"/>
      <c r="I20" s="48"/>
      <c r="J20" s="48"/>
      <c r="K20" s="48"/>
      <c r="L20" s="48"/>
      <c r="M20" s="48"/>
      <c r="N20" s="48"/>
      <c r="O20" s="52">
        <f t="shared" si="1"/>
        <v>3857</v>
      </c>
      <c r="P20">
        <v>19810</v>
      </c>
      <c r="Q20">
        <f t="shared" si="2"/>
        <v>5644</v>
      </c>
      <c r="R20" s="52">
        <f t="shared" si="3"/>
        <v>29311</v>
      </c>
      <c r="S20">
        <v>-1</v>
      </c>
      <c r="T20">
        <f t="shared" si="4"/>
        <v>31071</v>
      </c>
      <c r="AA20">
        <f t="shared" si="5"/>
        <v>89692</v>
      </c>
      <c r="AB20">
        <f t="shared" si="6"/>
        <v>89692</v>
      </c>
      <c r="AC20">
        <v>1</v>
      </c>
      <c r="AD20">
        <f t="shared" si="7"/>
        <v>89692</v>
      </c>
      <c r="AE20">
        <f t="shared" si="8"/>
        <v>89.699999999999989</v>
      </c>
      <c r="AF20">
        <f t="shared" si="0"/>
        <v>89.699999999999989</v>
      </c>
      <c r="AI20">
        <v>4780</v>
      </c>
      <c r="AJ20">
        <f t="shared" si="9"/>
        <v>84912</v>
      </c>
      <c r="AK20">
        <f t="shared" si="10"/>
        <v>0.94670650671185841</v>
      </c>
      <c r="AM20">
        <f t="shared" si="11"/>
        <v>4.8</v>
      </c>
      <c r="AN20">
        <f t="shared" si="12"/>
        <v>4.8</v>
      </c>
    </row>
    <row r="21" spans="1:40" x14ac:dyDescent="0.25">
      <c r="A21" t="s">
        <v>96</v>
      </c>
      <c r="C21" s="48" t="s">
        <v>0</v>
      </c>
      <c r="D21" s="48">
        <v>558</v>
      </c>
      <c r="E21" s="51">
        <v>763</v>
      </c>
      <c r="F21" s="48">
        <v>1090</v>
      </c>
      <c r="G21" s="48"/>
      <c r="H21" s="48"/>
      <c r="I21" s="48"/>
      <c r="J21" s="48"/>
      <c r="K21" s="48"/>
      <c r="L21" s="48"/>
      <c r="M21" s="48"/>
      <c r="N21" s="48"/>
      <c r="O21" s="52">
        <f t="shared" si="1"/>
        <v>2411</v>
      </c>
      <c r="P21">
        <v>19810</v>
      </c>
      <c r="Q21">
        <f t="shared" si="2"/>
        <v>5644</v>
      </c>
      <c r="R21" s="52">
        <f t="shared" si="3"/>
        <v>27865</v>
      </c>
      <c r="S21">
        <v>-1</v>
      </c>
      <c r="T21">
        <f t="shared" si="4"/>
        <v>29625</v>
      </c>
      <c r="U21">
        <v>558</v>
      </c>
      <c r="AA21">
        <f t="shared" si="5"/>
        <v>85912</v>
      </c>
      <c r="AB21">
        <f t="shared" si="6"/>
        <v>85912</v>
      </c>
      <c r="AC21">
        <v>1</v>
      </c>
      <c r="AD21">
        <f t="shared" si="7"/>
        <v>85912</v>
      </c>
      <c r="AE21">
        <f t="shared" si="8"/>
        <v>86</v>
      </c>
      <c r="AF21">
        <f t="shared" si="0"/>
        <v>86</v>
      </c>
      <c r="AI21">
        <v>5942</v>
      </c>
      <c r="AJ21">
        <f t="shared" si="9"/>
        <v>79970</v>
      </c>
      <c r="AK21">
        <f t="shared" si="10"/>
        <v>0.93083620448831361</v>
      </c>
      <c r="AM21">
        <f t="shared" si="11"/>
        <v>6</v>
      </c>
      <c r="AN21">
        <f t="shared" si="12"/>
        <v>6</v>
      </c>
    </row>
    <row r="22" spans="1:40" x14ac:dyDescent="0.25">
      <c r="C22" s="48" t="s">
        <v>1</v>
      </c>
      <c r="D22" s="48">
        <v>708</v>
      </c>
      <c r="E22" s="51">
        <v>763</v>
      </c>
      <c r="F22" s="48">
        <v>205</v>
      </c>
      <c r="G22" s="48"/>
      <c r="H22" s="48"/>
      <c r="I22" s="48"/>
      <c r="J22" s="48"/>
      <c r="K22" s="48"/>
      <c r="L22" s="48"/>
      <c r="M22" s="48"/>
      <c r="N22" s="48"/>
      <c r="O22" s="52">
        <f t="shared" si="1"/>
        <v>1676</v>
      </c>
      <c r="P22">
        <v>19810</v>
      </c>
      <c r="Q22">
        <f t="shared" si="2"/>
        <v>5644</v>
      </c>
      <c r="R22" s="52">
        <f t="shared" si="3"/>
        <v>27130</v>
      </c>
      <c r="S22">
        <v>1</v>
      </c>
      <c r="T22">
        <f t="shared" si="4"/>
        <v>29916</v>
      </c>
      <c r="U22">
        <v>1296</v>
      </c>
      <c r="V22">
        <v>708</v>
      </c>
      <c r="AA22">
        <f t="shared" si="5"/>
        <v>86181</v>
      </c>
      <c r="AB22">
        <f t="shared" si="6"/>
        <v>86181</v>
      </c>
      <c r="AC22">
        <v>1</v>
      </c>
      <c r="AD22">
        <f t="shared" si="7"/>
        <v>86181</v>
      </c>
      <c r="AE22">
        <f t="shared" si="8"/>
        <v>86.199999999999989</v>
      </c>
      <c r="AF22">
        <f t="shared" si="0"/>
        <v>86.199999999999989</v>
      </c>
      <c r="AI22">
        <v>7354</v>
      </c>
      <c r="AJ22">
        <f t="shared" si="9"/>
        <v>78827</v>
      </c>
      <c r="AK22">
        <f t="shared" si="10"/>
        <v>0.91466796625706359</v>
      </c>
      <c r="AM22">
        <f t="shared" si="11"/>
        <v>7.3999999999999995</v>
      </c>
      <c r="AN22">
        <f t="shared" si="12"/>
        <v>7.3999999999999995</v>
      </c>
    </row>
    <row r="23" spans="1:40" x14ac:dyDescent="0.25">
      <c r="C23" s="48" t="s">
        <v>2</v>
      </c>
      <c r="D23" s="48">
        <v>1467</v>
      </c>
      <c r="E23" s="50">
        <v>1218</v>
      </c>
      <c r="F23" s="48">
        <v>1553</v>
      </c>
      <c r="G23" s="48"/>
      <c r="H23" s="48"/>
      <c r="I23" s="48"/>
      <c r="J23" s="48"/>
      <c r="K23" s="48"/>
      <c r="L23" s="48"/>
      <c r="M23" s="48"/>
      <c r="N23" s="48"/>
      <c r="O23" s="52">
        <f t="shared" si="1"/>
        <v>4238</v>
      </c>
      <c r="P23">
        <v>19810</v>
      </c>
      <c r="Q23">
        <f t="shared" si="2"/>
        <v>5644</v>
      </c>
      <c r="R23" s="52">
        <f t="shared" si="3"/>
        <v>29692</v>
      </c>
      <c r="S23">
        <v>1</v>
      </c>
      <c r="T23">
        <f t="shared" si="4"/>
        <v>32478</v>
      </c>
      <c r="U23">
        <v>1467</v>
      </c>
      <c r="AA23">
        <f t="shared" si="5"/>
        <v>93330</v>
      </c>
      <c r="AB23">
        <f t="shared" si="6"/>
        <v>93330</v>
      </c>
      <c r="AC23">
        <v>-1</v>
      </c>
      <c r="AD23">
        <f t="shared" si="7"/>
        <v>93330</v>
      </c>
      <c r="AE23">
        <f t="shared" si="8"/>
        <v>93.399999999999991</v>
      </c>
      <c r="AF23">
        <f t="shared" si="0"/>
        <v>93.399999999999991</v>
      </c>
      <c r="AI23">
        <v>6883</v>
      </c>
      <c r="AJ23">
        <f t="shared" si="9"/>
        <v>86447</v>
      </c>
      <c r="AK23">
        <f t="shared" si="10"/>
        <v>0.92625093753348331</v>
      </c>
      <c r="AM23">
        <f t="shared" si="11"/>
        <v>6.8999999999999995</v>
      </c>
      <c r="AN23">
        <f t="shared" si="12"/>
        <v>6.8999999999999995</v>
      </c>
    </row>
    <row r="24" spans="1:40" x14ac:dyDescent="0.25">
      <c r="C24" s="48" t="s">
        <v>3</v>
      </c>
      <c r="D24" s="48">
        <v>1390</v>
      </c>
      <c r="E24" s="50">
        <v>1218</v>
      </c>
      <c r="F24" s="48">
        <v>1553</v>
      </c>
      <c r="G24" s="48">
        <v>1296</v>
      </c>
      <c r="H24" s="48"/>
      <c r="I24" s="48"/>
      <c r="J24" s="48"/>
      <c r="K24" s="48"/>
      <c r="L24" s="48"/>
      <c r="M24" s="48"/>
      <c r="N24" s="48"/>
      <c r="O24" s="52">
        <f t="shared" si="1"/>
        <v>5457</v>
      </c>
      <c r="P24">
        <v>19810</v>
      </c>
      <c r="Q24">
        <f t="shared" si="2"/>
        <v>5644</v>
      </c>
      <c r="R24" s="52">
        <f t="shared" si="3"/>
        <v>30911</v>
      </c>
      <c r="S24">
        <v>1</v>
      </c>
      <c r="T24">
        <f t="shared" si="4"/>
        <v>33697</v>
      </c>
      <c r="AA24">
        <f t="shared" si="5"/>
        <v>95520</v>
      </c>
      <c r="AB24">
        <f t="shared" si="6"/>
        <v>95520</v>
      </c>
      <c r="AC24">
        <v>-1</v>
      </c>
      <c r="AD24">
        <f t="shared" si="7"/>
        <v>95520</v>
      </c>
      <c r="AE24">
        <f t="shared" si="8"/>
        <v>95.6</v>
      </c>
      <c r="AF24">
        <f t="shared" si="0"/>
        <v>95.6</v>
      </c>
      <c r="AI24">
        <v>5555</v>
      </c>
      <c r="AJ24">
        <f t="shared" si="9"/>
        <v>89965</v>
      </c>
      <c r="AK24">
        <f t="shared" si="10"/>
        <v>0.94184463986599665</v>
      </c>
      <c r="AM24">
        <f t="shared" si="11"/>
        <v>5.6</v>
      </c>
      <c r="AN24">
        <f t="shared" si="12"/>
        <v>5.6</v>
      </c>
    </row>
    <row r="25" spans="1:40" x14ac:dyDescent="0.25">
      <c r="C25" s="48" t="s">
        <v>4</v>
      </c>
      <c r="D25" s="48">
        <v>1467</v>
      </c>
      <c r="E25" s="50">
        <v>1218</v>
      </c>
      <c r="F25" s="48">
        <v>1553</v>
      </c>
      <c r="G25" s="48">
        <v>1296</v>
      </c>
      <c r="H25" s="48">
        <v>1296</v>
      </c>
      <c r="I25" s="48"/>
      <c r="J25" s="48"/>
      <c r="K25" s="48"/>
      <c r="L25" s="48"/>
      <c r="M25" s="48"/>
      <c r="N25" s="48"/>
      <c r="O25" s="52">
        <f t="shared" si="1"/>
        <v>6830</v>
      </c>
      <c r="P25">
        <v>19810</v>
      </c>
      <c r="Q25">
        <f t="shared" si="2"/>
        <v>5644</v>
      </c>
      <c r="R25" s="52">
        <f t="shared" si="3"/>
        <v>32284</v>
      </c>
      <c r="S25">
        <v>1</v>
      </c>
      <c r="T25">
        <f t="shared" si="4"/>
        <v>35070</v>
      </c>
      <c r="AA25">
        <f t="shared" si="5"/>
        <v>99639</v>
      </c>
      <c r="AB25">
        <f t="shared" si="6"/>
        <v>99639</v>
      </c>
      <c r="AC25">
        <v>1</v>
      </c>
      <c r="AD25">
        <f t="shared" si="7"/>
        <v>99639</v>
      </c>
      <c r="AE25">
        <f t="shared" si="8"/>
        <v>99.699999999999989</v>
      </c>
      <c r="AF25">
        <f t="shared" si="0"/>
        <v>99.699999999999989</v>
      </c>
      <c r="AI25">
        <v>5266</v>
      </c>
      <c r="AJ25">
        <f t="shared" si="9"/>
        <v>94373</v>
      </c>
      <c r="AK25">
        <f t="shared" si="10"/>
        <v>0.94714920864320196</v>
      </c>
      <c r="AM25">
        <f t="shared" si="11"/>
        <v>5.3</v>
      </c>
      <c r="AN25">
        <f t="shared" si="12"/>
        <v>5.3</v>
      </c>
    </row>
    <row r="26" spans="1:40" x14ac:dyDescent="0.25">
      <c r="C26" s="48" t="s">
        <v>5</v>
      </c>
      <c r="D26" s="48">
        <v>1503</v>
      </c>
      <c r="E26" s="50">
        <v>1218</v>
      </c>
      <c r="F26" s="48">
        <v>1553</v>
      </c>
      <c r="G26" s="48">
        <v>1296</v>
      </c>
      <c r="H26" s="48">
        <v>1296</v>
      </c>
      <c r="I26" s="48">
        <v>1301</v>
      </c>
      <c r="J26" s="48"/>
      <c r="K26" s="48"/>
      <c r="L26" s="48"/>
      <c r="M26" s="48"/>
      <c r="N26" s="48"/>
      <c r="O26" s="52">
        <f t="shared" si="1"/>
        <v>8167</v>
      </c>
      <c r="P26">
        <v>19810</v>
      </c>
      <c r="Q26">
        <f t="shared" si="2"/>
        <v>5644</v>
      </c>
      <c r="R26" s="52">
        <f t="shared" si="3"/>
        <v>33621</v>
      </c>
      <c r="S26">
        <v>1</v>
      </c>
      <c r="T26">
        <f t="shared" si="4"/>
        <v>36407</v>
      </c>
      <c r="U26">
        <v>1503</v>
      </c>
      <c r="AA26">
        <f t="shared" si="5"/>
        <v>105153</v>
      </c>
      <c r="AB26">
        <f t="shared" si="6"/>
        <v>105153</v>
      </c>
      <c r="AC26">
        <v>1</v>
      </c>
      <c r="AD26">
        <f t="shared" si="7"/>
        <v>105153</v>
      </c>
      <c r="AE26">
        <f t="shared" si="8"/>
        <v>105.19999999999999</v>
      </c>
      <c r="AF26">
        <f t="shared" si="0"/>
        <v>105.19999999999999</v>
      </c>
      <c r="AI26">
        <v>6640</v>
      </c>
      <c r="AJ26">
        <f t="shared" si="9"/>
        <v>98513</v>
      </c>
      <c r="AK26">
        <f t="shared" si="10"/>
        <v>0.93685391762479431</v>
      </c>
      <c r="AM26">
        <f t="shared" si="11"/>
        <v>6.6999999999999993</v>
      </c>
      <c r="AN26">
        <f t="shared" si="12"/>
        <v>6.6999999999999993</v>
      </c>
    </row>
    <row r="27" spans="1:40" x14ac:dyDescent="0.25">
      <c r="C27" s="48" t="s">
        <v>6</v>
      </c>
      <c r="D27" s="48">
        <v>1353</v>
      </c>
      <c r="E27" s="50">
        <v>1218</v>
      </c>
      <c r="F27" s="48">
        <v>1553</v>
      </c>
      <c r="G27" s="48">
        <v>1296</v>
      </c>
      <c r="H27" s="48">
        <v>1296</v>
      </c>
      <c r="I27" s="48">
        <v>1301</v>
      </c>
      <c r="J27" s="48">
        <v>1296</v>
      </c>
      <c r="K27" s="48"/>
      <c r="L27" s="48"/>
      <c r="M27" s="48"/>
      <c r="N27" s="48"/>
      <c r="O27" s="52">
        <f t="shared" si="1"/>
        <v>9313</v>
      </c>
      <c r="P27">
        <v>19810</v>
      </c>
      <c r="Q27">
        <f t="shared" si="2"/>
        <v>5644</v>
      </c>
      <c r="R27" s="52">
        <f t="shared" si="3"/>
        <v>34767</v>
      </c>
      <c r="S27">
        <v>1</v>
      </c>
      <c r="T27">
        <f t="shared" si="4"/>
        <v>37553</v>
      </c>
      <c r="U27">
        <v>1296</v>
      </c>
      <c r="V27">
        <v>1353</v>
      </c>
      <c r="AA27">
        <f t="shared" si="5"/>
        <v>109737</v>
      </c>
      <c r="AB27">
        <f t="shared" si="6"/>
        <v>109737</v>
      </c>
      <c r="AC27">
        <v>1</v>
      </c>
      <c r="AD27">
        <f t="shared" si="7"/>
        <v>109737</v>
      </c>
      <c r="AE27">
        <f t="shared" si="8"/>
        <v>109.8</v>
      </c>
      <c r="AF27">
        <f t="shared" si="0"/>
        <v>109.8</v>
      </c>
      <c r="AI27">
        <v>7796</v>
      </c>
      <c r="AJ27">
        <f t="shared" si="9"/>
        <v>101941</v>
      </c>
      <c r="AK27">
        <f t="shared" si="10"/>
        <v>0.92895741636822582</v>
      </c>
      <c r="AM27">
        <f t="shared" si="11"/>
        <v>7.8</v>
      </c>
      <c r="AN27">
        <f t="shared" si="12"/>
        <v>7.8</v>
      </c>
    </row>
    <row r="28" spans="1:40" x14ac:dyDescent="0.25">
      <c r="C28" s="48" t="s">
        <v>7</v>
      </c>
      <c r="D28" s="48">
        <v>1503</v>
      </c>
      <c r="E28" s="50">
        <v>1218</v>
      </c>
      <c r="F28" s="48">
        <v>1553</v>
      </c>
      <c r="G28" s="48">
        <v>1296</v>
      </c>
      <c r="H28" s="48">
        <v>1296</v>
      </c>
      <c r="I28" s="48">
        <v>1301</v>
      </c>
      <c r="J28" s="48">
        <v>1296</v>
      </c>
      <c r="K28" s="48">
        <v>1296</v>
      </c>
      <c r="L28" s="48"/>
      <c r="M28" s="48"/>
      <c r="N28" s="48"/>
      <c r="O28" s="52">
        <f t="shared" si="1"/>
        <v>10759</v>
      </c>
      <c r="P28">
        <v>19810</v>
      </c>
      <c r="Q28">
        <f t="shared" si="2"/>
        <v>5644</v>
      </c>
      <c r="R28" s="52">
        <f t="shared" si="3"/>
        <v>36213</v>
      </c>
      <c r="S28">
        <v>1</v>
      </c>
      <c r="T28">
        <f t="shared" si="4"/>
        <v>38999</v>
      </c>
      <c r="U28">
        <v>1296</v>
      </c>
      <c r="V28">
        <v>1296</v>
      </c>
      <c r="W28">
        <v>1503</v>
      </c>
      <c r="AA28">
        <f t="shared" si="5"/>
        <v>115521</v>
      </c>
      <c r="AB28">
        <f t="shared" si="6"/>
        <v>115521</v>
      </c>
      <c r="AC28">
        <v>1</v>
      </c>
      <c r="AD28">
        <f t="shared" si="7"/>
        <v>115521</v>
      </c>
      <c r="AE28">
        <f t="shared" si="8"/>
        <v>115.6</v>
      </c>
      <c r="AF28">
        <f t="shared" si="0"/>
        <v>115.6</v>
      </c>
      <c r="AI28">
        <v>9201</v>
      </c>
      <c r="AJ28">
        <f t="shared" si="9"/>
        <v>106320</v>
      </c>
      <c r="AK28">
        <f t="shared" si="10"/>
        <v>0.92035214376606855</v>
      </c>
      <c r="AM28">
        <f t="shared" si="11"/>
        <v>9.2999999999999989</v>
      </c>
      <c r="AN28">
        <f t="shared" si="12"/>
        <v>9.2999999999999989</v>
      </c>
    </row>
    <row r="29" spans="1:40" x14ac:dyDescent="0.25">
      <c r="C29" s="48" t="s">
        <v>8</v>
      </c>
      <c r="D29" s="48">
        <v>1467</v>
      </c>
      <c r="E29" s="50">
        <v>1218</v>
      </c>
      <c r="F29" s="48">
        <v>1553</v>
      </c>
      <c r="G29" s="48">
        <v>1296</v>
      </c>
      <c r="H29" s="48">
        <v>1296</v>
      </c>
      <c r="I29" s="48">
        <v>1301</v>
      </c>
      <c r="J29" s="48">
        <v>1296</v>
      </c>
      <c r="K29" s="48">
        <v>1296</v>
      </c>
      <c r="L29" s="48">
        <v>1347</v>
      </c>
      <c r="M29" s="48"/>
      <c r="N29" s="48"/>
      <c r="O29" s="52">
        <f t="shared" si="1"/>
        <v>12070</v>
      </c>
      <c r="P29">
        <v>19810</v>
      </c>
      <c r="Q29">
        <f t="shared" si="2"/>
        <v>5644</v>
      </c>
      <c r="R29" s="52">
        <f t="shared" si="3"/>
        <v>37524</v>
      </c>
      <c r="S29">
        <v>1</v>
      </c>
      <c r="T29">
        <f t="shared" si="4"/>
        <v>40310</v>
      </c>
      <c r="U29">
        <v>1296</v>
      </c>
      <c r="V29">
        <v>1347</v>
      </c>
      <c r="W29">
        <v>1296</v>
      </c>
      <c r="X29">
        <v>1296</v>
      </c>
      <c r="Y29">
        <v>1467</v>
      </c>
      <c r="AA29">
        <f t="shared" si="5"/>
        <v>122061</v>
      </c>
      <c r="AB29">
        <f t="shared" si="6"/>
        <v>122061</v>
      </c>
      <c r="AC29">
        <v>-1</v>
      </c>
      <c r="AD29">
        <f t="shared" si="7"/>
        <v>122061</v>
      </c>
      <c r="AE29">
        <f t="shared" si="8"/>
        <v>122.1</v>
      </c>
      <c r="AF29">
        <f t="shared" si="0"/>
        <v>122.1</v>
      </c>
      <c r="AI29">
        <v>14017</v>
      </c>
      <c r="AJ29">
        <f t="shared" si="9"/>
        <v>108044</v>
      </c>
      <c r="AK29">
        <f t="shared" si="10"/>
        <v>0.88516397538935454</v>
      </c>
      <c r="AM29">
        <f t="shared" si="11"/>
        <v>14.1</v>
      </c>
      <c r="AN29">
        <f t="shared" si="12"/>
        <v>14.1</v>
      </c>
    </row>
    <row r="30" spans="1:40" x14ac:dyDescent="0.25">
      <c r="C30" s="48" t="s">
        <v>9</v>
      </c>
      <c r="D30" s="48">
        <v>1390</v>
      </c>
      <c r="E30" s="50">
        <v>1218</v>
      </c>
      <c r="F30" s="48">
        <v>1553</v>
      </c>
      <c r="G30" s="48">
        <v>1296</v>
      </c>
      <c r="H30" s="48">
        <v>1296</v>
      </c>
      <c r="I30" s="48">
        <v>1301</v>
      </c>
      <c r="J30" s="48">
        <v>1296</v>
      </c>
      <c r="K30" s="48">
        <v>1296</v>
      </c>
      <c r="L30" s="48">
        <v>1347</v>
      </c>
      <c r="M30" s="48">
        <v>1296</v>
      </c>
      <c r="N30" s="48"/>
      <c r="O30" s="52">
        <f t="shared" si="1"/>
        <v>13289</v>
      </c>
      <c r="P30">
        <v>19810</v>
      </c>
      <c r="Q30">
        <f t="shared" si="2"/>
        <v>5644</v>
      </c>
      <c r="R30" s="52">
        <f t="shared" si="3"/>
        <v>38743</v>
      </c>
      <c r="S30">
        <v>1</v>
      </c>
      <c r="T30">
        <f t="shared" si="4"/>
        <v>41529</v>
      </c>
      <c r="U30">
        <v>1296</v>
      </c>
      <c r="V30">
        <v>1347</v>
      </c>
      <c r="W30">
        <v>1296</v>
      </c>
      <c r="X30">
        <v>1390</v>
      </c>
      <c r="AA30">
        <f t="shared" si="5"/>
        <v>124345</v>
      </c>
      <c r="AB30">
        <f t="shared" si="6"/>
        <v>124345</v>
      </c>
      <c r="AC30">
        <v>-1</v>
      </c>
      <c r="AD30">
        <f t="shared" si="7"/>
        <v>124345</v>
      </c>
      <c r="AE30">
        <f t="shared" si="8"/>
        <v>124.39999999999999</v>
      </c>
      <c r="AF30">
        <f t="shared" si="0"/>
        <v>124.39999999999999</v>
      </c>
      <c r="AI30">
        <v>12681</v>
      </c>
      <c r="AJ30">
        <f t="shared" si="9"/>
        <v>111664</v>
      </c>
      <c r="AK30">
        <f t="shared" si="10"/>
        <v>0.89801761228839116</v>
      </c>
      <c r="AM30">
        <f t="shared" si="11"/>
        <v>12.7</v>
      </c>
      <c r="AN30">
        <f t="shared" si="12"/>
        <v>12.7</v>
      </c>
    </row>
    <row r="31" spans="1:40" x14ac:dyDescent="0.25">
      <c r="C31" s="49" t="s">
        <v>10</v>
      </c>
      <c r="D31" s="49">
        <v>1467</v>
      </c>
      <c r="E31" s="49">
        <v>6884</v>
      </c>
      <c r="F31" s="49">
        <v>1296</v>
      </c>
      <c r="G31" s="49">
        <v>1296</v>
      </c>
      <c r="H31" s="49">
        <v>1347</v>
      </c>
      <c r="I31" s="49"/>
      <c r="J31" s="49"/>
      <c r="K31" s="49"/>
      <c r="L31" s="49"/>
      <c r="M31" s="49"/>
      <c r="N31" s="49"/>
      <c r="O31" s="52">
        <f t="shared" si="1"/>
        <v>12290</v>
      </c>
      <c r="P31">
        <v>19810</v>
      </c>
      <c r="Q31">
        <f t="shared" si="2"/>
        <v>5644</v>
      </c>
      <c r="R31" s="52">
        <f t="shared" si="3"/>
        <v>37744</v>
      </c>
      <c r="S31">
        <v>-1</v>
      </c>
      <c r="T31">
        <f t="shared" si="4"/>
        <v>39504</v>
      </c>
      <c r="U31">
        <v>1296</v>
      </c>
      <c r="V31">
        <v>1347</v>
      </c>
      <c r="W31">
        <v>1467</v>
      </c>
      <c r="AA31">
        <f t="shared" si="5"/>
        <v>119101</v>
      </c>
      <c r="AB31">
        <f t="shared" si="6"/>
        <v>119101</v>
      </c>
      <c r="AC31">
        <v>-1</v>
      </c>
      <c r="AD31">
        <f t="shared" si="7"/>
        <v>119101</v>
      </c>
      <c r="AE31">
        <f t="shared" si="8"/>
        <v>119.19999999999999</v>
      </c>
      <c r="AF31">
        <f t="shared" si="0"/>
        <v>119.19999999999999</v>
      </c>
      <c r="AI31">
        <v>11456</v>
      </c>
      <c r="AJ31">
        <f t="shared" si="9"/>
        <v>107645</v>
      </c>
      <c r="AK31">
        <f t="shared" si="10"/>
        <v>0.90381273037170129</v>
      </c>
      <c r="AM31">
        <f t="shared" si="11"/>
        <v>11.5</v>
      </c>
      <c r="AN31">
        <f t="shared" si="12"/>
        <v>11.5</v>
      </c>
    </row>
    <row r="32" spans="1:40" x14ac:dyDescent="0.25">
      <c r="C32" s="49" t="s">
        <v>11</v>
      </c>
      <c r="D32" s="49">
        <v>1503</v>
      </c>
      <c r="E32" s="49">
        <v>6884</v>
      </c>
      <c r="F32" s="49">
        <v>1296</v>
      </c>
      <c r="G32" s="49">
        <v>1296</v>
      </c>
      <c r="H32" s="49"/>
      <c r="I32" s="49"/>
      <c r="J32" s="49"/>
      <c r="K32" s="49"/>
      <c r="L32" s="49"/>
      <c r="M32" s="49"/>
      <c r="N32" s="49"/>
      <c r="O32" s="52">
        <f t="shared" si="1"/>
        <v>10979</v>
      </c>
      <c r="P32">
        <v>19810</v>
      </c>
      <c r="Q32">
        <f t="shared" si="2"/>
        <v>5644</v>
      </c>
      <c r="R32" s="52">
        <f t="shared" si="3"/>
        <v>36433</v>
      </c>
      <c r="S32">
        <v>-1</v>
      </c>
      <c r="T32">
        <f t="shared" si="4"/>
        <v>38193</v>
      </c>
      <c r="U32">
        <v>1296</v>
      </c>
      <c r="V32">
        <v>1503</v>
      </c>
      <c r="AA32">
        <f t="shared" si="5"/>
        <v>113857</v>
      </c>
      <c r="AB32">
        <f t="shared" si="6"/>
        <v>113857</v>
      </c>
      <c r="AC32">
        <v>-1</v>
      </c>
      <c r="AD32">
        <f t="shared" si="7"/>
        <v>113857</v>
      </c>
      <c r="AE32">
        <f t="shared" si="8"/>
        <v>113.89999999999999</v>
      </c>
      <c r="AF32">
        <f t="shared" si="0"/>
        <v>113.89999999999999</v>
      </c>
      <c r="AI32">
        <v>10120</v>
      </c>
      <c r="AJ32">
        <f t="shared" si="9"/>
        <v>103737</v>
      </c>
      <c r="AK32">
        <f t="shared" si="10"/>
        <v>0.91111657605592977</v>
      </c>
      <c r="AM32">
        <f t="shared" si="11"/>
        <v>10.199999999999999</v>
      </c>
      <c r="AN32">
        <f t="shared" si="12"/>
        <v>10.199999999999999</v>
      </c>
    </row>
    <row r="33" spans="1:40" x14ac:dyDescent="0.25">
      <c r="C33" s="49" t="s">
        <v>12</v>
      </c>
      <c r="D33" s="49">
        <v>1353</v>
      </c>
      <c r="E33" s="49">
        <v>6884</v>
      </c>
      <c r="F33" s="49">
        <v>1296</v>
      </c>
      <c r="G33" s="49"/>
      <c r="H33" s="49"/>
      <c r="I33" s="49"/>
      <c r="J33" s="49"/>
      <c r="K33" s="49"/>
      <c r="L33" s="49"/>
      <c r="M33" s="49"/>
      <c r="N33" s="49"/>
      <c r="O33" s="52">
        <f t="shared" si="1"/>
        <v>9533</v>
      </c>
      <c r="P33">
        <v>19810</v>
      </c>
      <c r="Q33">
        <f t="shared" si="2"/>
        <v>5644</v>
      </c>
      <c r="R33" s="52">
        <f t="shared" si="3"/>
        <v>34987</v>
      </c>
      <c r="S33">
        <v>-1</v>
      </c>
      <c r="T33">
        <f t="shared" si="4"/>
        <v>36747</v>
      </c>
      <c r="U33">
        <v>1353</v>
      </c>
      <c r="AA33">
        <f t="shared" si="5"/>
        <v>108073</v>
      </c>
      <c r="AB33">
        <f t="shared" si="6"/>
        <v>108073</v>
      </c>
      <c r="AC33">
        <v>-1</v>
      </c>
      <c r="AD33">
        <f t="shared" si="7"/>
        <v>108073</v>
      </c>
      <c r="AE33">
        <f t="shared" si="8"/>
        <v>108.1</v>
      </c>
      <c r="AF33">
        <f t="shared" si="0"/>
        <v>108.1</v>
      </c>
      <c r="AI33">
        <v>8717</v>
      </c>
      <c r="AJ33">
        <f t="shared" si="9"/>
        <v>99356</v>
      </c>
      <c r="AK33">
        <f t="shared" si="10"/>
        <v>0.91934155617036628</v>
      </c>
      <c r="AM33">
        <f t="shared" si="11"/>
        <v>8.7999999999999989</v>
      </c>
      <c r="AN33">
        <f t="shared" si="12"/>
        <v>8.7999999999999989</v>
      </c>
    </row>
    <row r="34" spans="1:40" x14ac:dyDescent="0.25">
      <c r="C34" s="49" t="s">
        <v>13</v>
      </c>
      <c r="D34" s="49">
        <v>1503</v>
      </c>
      <c r="E34" s="49">
        <v>6884</v>
      </c>
      <c r="F34" s="49"/>
      <c r="G34" s="49"/>
      <c r="H34" s="49"/>
      <c r="I34" s="49"/>
      <c r="J34" s="49"/>
      <c r="K34" s="49"/>
      <c r="L34" s="49"/>
      <c r="M34" s="49"/>
      <c r="N34" s="49"/>
      <c r="O34" s="52">
        <f t="shared" si="1"/>
        <v>8387</v>
      </c>
      <c r="P34">
        <v>19810</v>
      </c>
      <c r="Q34">
        <f t="shared" si="2"/>
        <v>5644</v>
      </c>
      <c r="R34" s="52">
        <f t="shared" si="3"/>
        <v>33841</v>
      </c>
      <c r="S34">
        <v>-1</v>
      </c>
      <c r="T34">
        <f t="shared" si="4"/>
        <v>35601</v>
      </c>
      <c r="AA34">
        <f t="shared" si="5"/>
        <v>103282</v>
      </c>
      <c r="AB34">
        <f t="shared" si="6"/>
        <v>103282</v>
      </c>
      <c r="AC34">
        <v>-1</v>
      </c>
      <c r="AD34">
        <f t="shared" si="7"/>
        <v>103282</v>
      </c>
      <c r="AE34">
        <f t="shared" si="8"/>
        <v>103.3</v>
      </c>
      <c r="AF34">
        <f t="shared" si="0"/>
        <v>103.3</v>
      </c>
      <c r="AI34">
        <v>7560</v>
      </c>
      <c r="AJ34">
        <f t="shared" si="9"/>
        <v>95722</v>
      </c>
      <c r="AK34">
        <f t="shared" si="10"/>
        <v>0.92680234697236696</v>
      </c>
      <c r="AM34">
        <f t="shared" si="11"/>
        <v>7.6</v>
      </c>
      <c r="AN34">
        <f t="shared" si="12"/>
        <v>7.6</v>
      </c>
    </row>
    <row r="35" spans="1:40" x14ac:dyDescent="0.25">
      <c r="C35" s="49" t="s">
        <v>14</v>
      </c>
      <c r="D35" s="49">
        <v>672</v>
      </c>
      <c r="E35" s="49">
        <v>968</v>
      </c>
      <c r="F35" s="49">
        <v>1347</v>
      </c>
      <c r="G35" s="49">
        <v>1296</v>
      </c>
      <c r="H35" s="49">
        <v>1296</v>
      </c>
      <c r="I35" s="49"/>
      <c r="J35" s="49"/>
      <c r="K35" s="49"/>
      <c r="L35" s="49"/>
      <c r="M35" s="49"/>
      <c r="N35" s="49"/>
      <c r="O35" s="52">
        <f t="shared" si="1"/>
        <v>5579</v>
      </c>
      <c r="P35">
        <v>19810</v>
      </c>
      <c r="Q35">
        <f t="shared" si="2"/>
        <v>5644</v>
      </c>
      <c r="R35" s="52">
        <f t="shared" si="3"/>
        <v>31033</v>
      </c>
      <c r="S35">
        <v>-1</v>
      </c>
      <c r="T35">
        <f t="shared" si="4"/>
        <v>32793</v>
      </c>
      <c r="U35">
        <v>1296</v>
      </c>
      <c r="V35">
        <v>1347</v>
      </c>
      <c r="W35">
        <v>1296</v>
      </c>
      <c r="X35">
        <v>1296</v>
      </c>
      <c r="Y35">
        <v>672</v>
      </c>
      <c r="AA35">
        <f t="shared" si="5"/>
        <v>100765</v>
      </c>
      <c r="AB35">
        <f t="shared" si="6"/>
        <v>100765</v>
      </c>
      <c r="AC35">
        <v>-1</v>
      </c>
      <c r="AD35">
        <f t="shared" si="7"/>
        <v>100765</v>
      </c>
      <c r="AE35">
        <f t="shared" si="8"/>
        <v>100.8</v>
      </c>
      <c r="AF35">
        <f t="shared" si="0"/>
        <v>100.8</v>
      </c>
      <c r="AI35">
        <v>11707</v>
      </c>
      <c r="AJ35">
        <f t="shared" si="9"/>
        <v>89058</v>
      </c>
      <c r="AK35">
        <f t="shared" si="10"/>
        <v>0.88381878628492039</v>
      </c>
      <c r="AM35">
        <f t="shared" si="11"/>
        <v>11.799999999999999</v>
      </c>
      <c r="AN35">
        <f t="shared" si="12"/>
        <v>11.799999999999999</v>
      </c>
    </row>
    <row r="36" spans="1:40" x14ac:dyDescent="0.25">
      <c r="C36" s="49" t="s">
        <v>15</v>
      </c>
      <c r="D36" s="49">
        <v>595</v>
      </c>
      <c r="E36" s="49">
        <v>968</v>
      </c>
      <c r="F36" s="49">
        <v>1347</v>
      </c>
      <c r="G36" s="49">
        <v>1296</v>
      </c>
      <c r="H36" s="49"/>
      <c r="I36" s="49"/>
      <c r="J36" s="49"/>
      <c r="K36" s="49"/>
      <c r="L36" s="49"/>
      <c r="M36" s="49"/>
      <c r="N36" s="49"/>
      <c r="O36" s="52">
        <f t="shared" si="1"/>
        <v>4206</v>
      </c>
      <c r="P36">
        <v>19810</v>
      </c>
      <c r="Q36">
        <f t="shared" si="2"/>
        <v>5644</v>
      </c>
      <c r="R36" s="52">
        <f t="shared" si="3"/>
        <v>29660</v>
      </c>
      <c r="S36">
        <v>-1</v>
      </c>
      <c r="T36">
        <f t="shared" si="4"/>
        <v>31420</v>
      </c>
      <c r="U36">
        <v>1296</v>
      </c>
      <c r="V36">
        <v>1347</v>
      </c>
      <c r="W36">
        <v>1296</v>
      </c>
      <c r="X36">
        <v>595</v>
      </c>
      <c r="AA36">
        <f t="shared" si="5"/>
        <v>95273</v>
      </c>
      <c r="AB36">
        <f t="shared" si="6"/>
        <v>95273</v>
      </c>
      <c r="AC36">
        <v>-1</v>
      </c>
      <c r="AD36">
        <f t="shared" si="7"/>
        <v>95273</v>
      </c>
      <c r="AE36">
        <f t="shared" si="8"/>
        <v>95.3</v>
      </c>
      <c r="AF36">
        <f t="shared" si="0"/>
        <v>95.3</v>
      </c>
      <c r="AI36">
        <v>10313</v>
      </c>
      <c r="AJ36">
        <f t="shared" si="9"/>
        <v>84960</v>
      </c>
      <c r="AK36">
        <f t="shared" si="10"/>
        <v>0.89175317246229258</v>
      </c>
      <c r="AM36">
        <f t="shared" si="11"/>
        <v>10.4</v>
      </c>
      <c r="AN36">
        <f t="shared" si="12"/>
        <v>10.4</v>
      </c>
    </row>
    <row r="37" spans="1:40" x14ac:dyDescent="0.25">
      <c r="A37" t="s">
        <v>95</v>
      </c>
      <c r="C37" s="49" t="s">
        <v>16</v>
      </c>
      <c r="D37" s="49">
        <v>672</v>
      </c>
      <c r="E37" s="49">
        <v>968</v>
      </c>
      <c r="F37" s="49">
        <v>1347</v>
      </c>
      <c r="G37" s="49"/>
      <c r="H37" s="49"/>
      <c r="I37" s="49"/>
      <c r="J37" s="49"/>
      <c r="K37" s="49"/>
      <c r="L37" s="49"/>
      <c r="M37" s="49"/>
      <c r="N37" s="49"/>
      <c r="O37" s="52">
        <f t="shared" si="1"/>
        <v>2987</v>
      </c>
      <c r="P37">
        <v>19810</v>
      </c>
      <c r="Q37">
        <f t="shared" si="2"/>
        <v>5644</v>
      </c>
      <c r="R37" s="52">
        <f t="shared" si="3"/>
        <v>28441</v>
      </c>
      <c r="S37">
        <v>-1</v>
      </c>
      <c r="T37">
        <f t="shared" si="4"/>
        <v>30201</v>
      </c>
      <c r="U37">
        <v>1296</v>
      </c>
      <c r="V37">
        <v>1347</v>
      </c>
      <c r="W37">
        <v>672</v>
      </c>
      <c r="AA37">
        <f t="shared" si="5"/>
        <v>90397</v>
      </c>
      <c r="AB37">
        <f t="shared" si="6"/>
        <v>90397</v>
      </c>
      <c r="AC37">
        <v>-1</v>
      </c>
      <c r="AD37">
        <f t="shared" si="7"/>
        <v>90397</v>
      </c>
      <c r="AE37">
        <f t="shared" si="8"/>
        <v>90.399999999999991</v>
      </c>
      <c r="AF37">
        <f t="shared" si="0"/>
        <v>90.399999999999991</v>
      </c>
      <c r="AI37">
        <v>9128</v>
      </c>
      <c r="AJ37">
        <f t="shared" si="9"/>
        <v>81269</v>
      </c>
      <c r="AK37">
        <f t="shared" si="10"/>
        <v>0.89902319767248917</v>
      </c>
      <c r="AM37">
        <f t="shared" si="11"/>
        <v>9.1999999999999993</v>
      </c>
      <c r="AN37">
        <f t="shared" si="12"/>
        <v>9.1999999999999993</v>
      </c>
    </row>
    <row r="38" spans="1:40" x14ac:dyDescent="0.25">
      <c r="C38" s="49" t="s">
        <v>17</v>
      </c>
      <c r="D38" s="49">
        <v>708</v>
      </c>
      <c r="E38" s="49">
        <v>968</v>
      </c>
      <c r="F38" s="49"/>
      <c r="G38" s="49"/>
      <c r="H38" s="49"/>
      <c r="I38" s="49"/>
      <c r="J38" s="49"/>
      <c r="K38" s="49"/>
      <c r="L38" s="49"/>
      <c r="M38" s="49"/>
      <c r="N38" s="49"/>
      <c r="O38" s="52">
        <f t="shared" si="1"/>
        <v>1676</v>
      </c>
      <c r="P38">
        <v>19810</v>
      </c>
      <c r="Q38">
        <f t="shared" si="2"/>
        <v>5644</v>
      </c>
      <c r="R38" s="52">
        <f t="shared" si="3"/>
        <v>27130</v>
      </c>
      <c r="S38">
        <v>1</v>
      </c>
      <c r="T38">
        <f t="shared" si="4"/>
        <v>29916</v>
      </c>
      <c r="U38">
        <v>1296</v>
      </c>
      <c r="V38">
        <v>708</v>
      </c>
      <c r="AA38">
        <f t="shared" si="5"/>
        <v>86181</v>
      </c>
      <c r="AB38">
        <f t="shared" si="6"/>
        <v>86181</v>
      </c>
      <c r="AC38">
        <v>-1</v>
      </c>
      <c r="AD38">
        <f t="shared" si="7"/>
        <v>86181</v>
      </c>
      <c r="AE38">
        <f t="shared" si="8"/>
        <v>86.199999999999989</v>
      </c>
      <c r="AF38">
        <f t="shared" si="0"/>
        <v>86.199999999999989</v>
      </c>
      <c r="AI38">
        <v>7790</v>
      </c>
      <c r="AJ38">
        <f t="shared" si="9"/>
        <v>78391</v>
      </c>
      <c r="AK38">
        <f t="shared" si="10"/>
        <v>0.90960884649748786</v>
      </c>
      <c r="AM38">
        <f t="shared" si="11"/>
        <v>7.8</v>
      </c>
      <c r="AN38">
        <f t="shared" si="12"/>
        <v>7.8</v>
      </c>
    </row>
    <row r="39" spans="1:40" x14ac:dyDescent="0.25">
      <c r="C39" s="49" t="s">
        <v>18</v>
      </c>
      <c r="D39" s="49">
        <v>558</v>
      </c>
      <c r="E39" s="49">
        <v>1853</v>
      </c>
      <c r="F39" s="49"/>
      <c r="G39" s="49"/>
      <c r="H39" s="49"/>
      <c r="I39" s="49"/>
      <c r="J39" s="49"/>
      <c r="K39" s="49"/>
      <c r="L39" s="49"/>
      <c r="M39" s="49"/>
      <c r="N39" s="49"/>
      <c r="O39" s="52">
        <f t="shared" si="1"/>
        <v>2411</v>
      </c>
      <c r="P39">
        <v>19810</v>
      </c>
      <c r="Q39">
        <f t="shared" si="2"/>
        <v>5644</v>
      </c>
      <c r="R39" s="52">
        <f t="shared" si="3"/>
        <v>27865</v>
      </c>
      <c r="S39">
        <v>1</v>
      </c>
      <c r="T39">
        <f t="shared" si="4"/>
        <v>30651</v>
      </c>
      <c r="U39">
        <v>558</v>
      </c>
      <c r="AA39">
        <f t="shared" si="5"/>
        <v>86940</v>
      </c>
      <c r="AB39">
        <f t="shared" si="6"/>
        <v>86940</v>
      </c>
      <c r="AC39">
        <v>-1</v>
      </c>
      <c r="AD39">
        <f t="shared" si="7"/>
        <v>86940</v>
      </c>
      <c r="AE39">
        <f t="shared" si="8"/>
        <v>87</v>
      </c>
      <c r="AF39">
        <f t="shared" si="0"/>
        <v>87</v>
      </c>
      <c r="AI39">
        <v>6377</v>
      </c>
      <c r="AJ39">
        <f t="shared" si="9"/>
        <v>80563</v>
      </c>
      <c r="AK39">
        <f t="shared" si="10"/>
        <v>0.92665056360708531</v>
      </c>
      <c r="AM39">
        <f t="shared" si="11"/>
        <v>6.3999999999999995</v>
      </c>
      <c r="AN39">
        <f t="shared" si="12"/>
        <v>6.3999999999999995</v>
      </c>
    </row>
    <row r="40" spans="1:40" x14ac:dyDescent="0.25">
      <c r="C40" s="49" t="s">
        <v>19</v>
      </c>
      <c r="D40" s="49">
        <v>708</v>
      </c>
      <c r="E40" s="49">
        <v>1853</v>
      </c>
      <c r="F40" s="49">
        <v>1296</v>
      </c>
      <c r="G40" s="49"/>
      <c r="H40" s="49"/>
      <c r="I40" s="49"/>
      <c r="J40" s="49"/>
      <c r="K40" s="49"/>
      <c r="L40" s="49"/>
      <c r="M40" s="49"/>
      <c r="N40" s="49"/>
      <c r="O40" s="52">
        <f t="shared" si="1"/>
        <v>3857</v>
      </c>
      <c r="P40">
        <v>19810</v>
      </c>
      <c r="Q40">
        <f t="shared" si="2"/>
        <v>5644</v>
      </c>
      <c r="R40" s="52">
        <f t="shared" si="3"/>
        <v>29311</v>
      </c>
      <c r="S40">
        <v>1</v>
      </c>
      <c r="T40">
        <f t="shared" si="4"/>
        <v>32097</v>
      </c>
      <c r="AA40">
        <f t="shared" si="5"/>
        <v>90720</v>
      </c>
      <c r="AB40">
        <f t="shared" si="6"/>
        <v>90720</v>
      </c>
      <c r="AC40">
        <v>-1</v>
      </c>
      <c r="AD40">
        <f t="shared" si="7"/>
        <v>90720</v>
      </c>
      <c r="AE40">
        <f t="shared" si="8"/>
        <v>90.8</v>
      </c>
      <c r="AF40">
        <f t="shared" si="0"/>
        <v>90.8</v>
      </c>
      <c r="AI40">
        <v>5214</v>
      </c>
      <c r="AJ40">
        <f t="shared" si="9"/>
        <v>85506</v>
      </c>
      <c r="AK40">
        <f t="shared" si="10"/>
        <v>0.94252645502645505</v>
      </c>
      <c r="AM40">
        <f t="shared" si="11"/>
        <v>5.3</v>
      </c>
      <c r="AN40">
        <f t="shared" si="12"/>
        <v>5.3</v>
      </c>
    </row>
    <row r="41" spans="1:40" x14ac:dyDescent="0.25">
      <c r="C41" s="49" t="s">
        <v>20</v>
      </c>
      <c r="D41" s="49">
        <v>1706</v>
      </c>
      <c r="E41" s="49">
        <v>1853</v>
      </c>
      <c r="F41" s="49">
        <v>1296</v>
      </c>
      <c r="G41" s="49">
        <v>1350</v>
      </c>
      <c r="H41" s="49"/>
      <c r="I41" s="49"/>
      <c r="J41" s="49"/>
      <c r="K41" s="49"/>
      <c r="L41" s="49"/>
      <c r="M41" s="49"/>
      <c r="N41" s="49"/>
      <c r="O41" s="52">
        <f t="shared" si="1"/>
        <v>6205</v>
      </c>
      <c r="P41">
        <v>19810</v>
      </c>
      <c r="Q41">
        <f t="shared" si="2"/>
        <v>5644</v>
      </c>
      <c r="R41" s="52">
        <f t="shared" si="3"/>
        <v>31659</v>
      </c>
      <c r="S41">
        <v>1</v>
      </c>
      <c r="T41">
        <f t="shared" si="4"/>
        <v>34445</v>
      </c>
      <c r="AA41">
        <f t="shared" si="5"/>
        <v>97764</v>
      </c>
      <c r="AB41">
        <f t="shared" si="6"/>
        <v>97764</v>
      </c>
      <c r="AC41">
        <v>0</v>
      </c>
      <c r="AD41">
        <f t="shared" si="7"/>
        <v>97764</v>
      </c>
      <c r="AE41">
        <f t="shared" si="8"/>
        <v>97.8</v>
      </c>
      <c r="AF41">
        <f t="shared" si="0"/>
        <v>97.8</v>
      </c>
      <c r="AI41">
        <v>3879</v>
      </c>
      <c r="AJ41">
        <f t="shared" si="9"/>
        <v>93885</v>
      </c>
      <c r="AK41">
        <f t="shared" si="10"/>
        <v>0.96032281821529397</v>
      </c>
      <c r="AM41">
        <f t="shared" si="11"/>
        <v>3.9</v>
      </c>
      <c r="AN41">
        <f t="shared" si="12"/>
        <v>3.9</v>
      </c>
    </row>
    <row r="42" spans="1:40" x14ac:dyDescent="0.25">
      <c r="C42" s="49" t="s">
        <v>21</v>
      </c>
      <c r="D42" s="49">
        <v>753</v>
      </c>
      <c r="E42" s="49">
        <v>1853</v>
      </c>
      <c r="F42" s="49">
        <v>1296</v>
      </c>
      <c r="G42" s="49">
        <v>1350</v>
      </c>
      <c r="H42" s="49">
        <v>1100</v>
      </c>
      <c r="I42" s="49"/>
      <c r="J42" s="49"/>
      <c r="K42" s="49"/>
      <c r="L42" s="49"/>
      <c r="M42" s="49"/>
      <c r="N42" s="49"/>
      <c r="O42" s="52">
        <f t="shared" si="1"/>
        <v>6352</v>
      </c>
      <c r="P42">
        <v>19810</v>
      </c>
      <c r="Q42">
        <f t="shared" si="2"/>
        <v>5644</v>
      </c>
      <c r="R42" s="52">
        <f t="shared" si="3"/>
        <v>31806</v>
      </c>
      <c r="S42">
        <v>1</v>
      </c>
      <c r="T42">
        <f t="shared" si="4"/>
        <v>34592</v>
      </c>
      <c r="AA42">
        <f t="shared" si="5"/>
        <v>98205</v>
      </c>
      <c r="AB42">
        <f t="shared" si="6"/>
        <v>98205</v>
      </c>
      <c r="AC42">
        <v>1</v>
      </c>
      <c r="AD42">
        <f t="shared" si="7"/>
        <v>98205</v>
      </c>
      <c r="AE42">
        <f t="shared" si="8"/>
        <v>98.3</v>
      </c>
      <c r="AF42">
        <f t="shared" si="0"/>
        <v>98.3</v>
      </c>
      <c r="AI42">
        <v>4542</v>
      </c>
      <c r="AJ42">
        <f t="shared" si="9"/>
        <v>93663</v>
      </c>
      <c r="AK42">
        <f t="shared" si="10"/>
        <v>0.95374980907285778</v>
      </c>
      <c r="AM42">
        <f t="shared" si="11"/>
        <v>4.5999999999999996</v>
      </c>
      <c r="AN42">
        <f t="shared" si="12"/>
        <v>4.5999999999999996</v>
      </c>
    </row>
    <row r="43" spans="1:40" x14ac:dyDescent="0.25">
      <c r="C43" s="49" t="s">
        <v>22</v>
      </c>
      <c r="D43" s="49">
        <v>426</v>
      </c>
      <c r="E43" s="49">
        <v>1853</v>
      </c>
      <c r="F43" s="49">
        <v>1296</v>
      </c>
      <c r="G43" s="49">
        <v>1350</v>
      </c>
      <c r="H43" s="49">
        <v>1100</v>
      </c>
      <c r="I43" s="49">
        <v>1520</v>
      </c>
      <c r="J43" s="49"/>
      <c r="K43" s="49"/>
      <c r="L43" s="49"/>
      <c r="M43" s="49"/>
      <c r="N43" s="49"/>
      <c r="O43" s="52">
        <f t="shared" si="1"/>
        <v>7545</v>
      </c>
      <c r="P43">
        <v>19810</v>
      </c>
      <c r="Q43">
        <f t="shared" si="2"/>
        <v>5644</v>
      </c>
      <c r="R43" s="52">
        <f t="shared" si="3"/>
        <v>32999</v>
      </c>
      <c r="S43">
        <v>1</v>
      </c>
      <c r="T43">
        <f t="shared" si="4"/>
        <v>35785</v>
      </c>
      <c r="U43">
        <v>426</v>
      </c>
      <c r="AA43">
        <f t="shared" si="5"/>
        <v>102210</v>
      </c>
      <c r="AB43">
        <f t="shared" si="6"/>
        <v>102210</v>
      </c>
      <c r="AC43">
        <v>1</v>
      </c>
      <c r="AD43">
        <f t="shared" si="7"/>
        <v>102210</v>
      </c>
      <c r="AE43">
        <f t="shared" si="8"/>
        <v>102.3</v>
      </c>
      <c r="AF43">
        <f t="shared" si="0"/>
        <v>102.3</v>
      </c>
      <c r="AI43">
        <v>5756</v>
      </c>
      <c r="AJ43">
        <f t="shared" si="9"/>
        <v>96454</v>
      </c>
      <c r="AK43">
        <f t="shared" si="10"/>
        <v>0.94368457098131298</v>
      </c>
      <c r="AM43">
        <f t="shared" si="11"/>
        <v>5.8</v>
      </c>
      <c r="AN43">
        <f t="shared" si="12"/>
        <v>5.8</v>
      </c>
    </row>
    <row r="44" spans="1:40" x14ac:dyDescent="0.25">
      <c r="C44" s="49" t="s">
        <v>23</v>
      </c>
      <c r="D44" s="49">
        <v>784</v>
      </c>
      <c r="E44" s="49">
        <v>1853</v>
      </c>
      <c r="F44" s="49">
        <v>1296</v>
      </c>
      <c r="G44" s="49">
        <v>1350</v>
      </c>
      <c r="H44" s="49">
        <v>1100</v>
      </c>
      <c r="I44" s="49">
        <v>1520</v>
      </c>
      <c r="J44" s="49">
        <v>1520</v>
      </c>
      <c r="K44" s="49"/>
      <c r="L44" s="49"/>
      <c r="M44" s="49"/>
      <c r="N44" s="49"/>
      <c r="O44" s="52">
        <f t="shared" si="1"/>
        <v>9423</v>
      </c>
      <c r="P44">
        <v>19810</v>
      </c>
      <c r="Q44">
        <f t="shared" si="2"/>
        <v>5644</v>
      </c>
      <c r="R44" s="52">
        <f t="shared" si="3"/>
        <v>34877</v>
      </c>
      <c r="S44">
        <v>1</v>
      </c>
      <c r="T44">
        <f t="shared" si="4"/>
        <v>37663</v>
      </c>
      <c r="U44">
        <v>1520</v>
      </c>
      <c r="V44">
        <v>784</v>
      </c>
      <c r="AA44">
        <f t="shared" si="5"/>
        <v>109722</v>
      </c>
      <c r="AB44">
        <f t="shared" si="6"/>
        <v>109722</v>
      </c>
      <c r="AC44">
        <v>1</v>
      </c>
      <c r="AD44">
        <f t="shared" si="7"/>
        <v>109722</v>
      </c>
      <c r="AE44">
        <f t="shared" si="8"/>
        <v>109.8</v>
      </c>
      <c r="AF44">
        <f t="shared" si="0"/>
        <v>109.8</v>
      </c>
      <c r="AI44">
        <v>7578</v>
      </c>
      <c r="AJ44">
        <f t="shared" si="9"/>
        <v>102144</v>
      </c>
      <c r="AK44">
        <f t="shared" si="10"/>
        <v>0.93093454366489858</v>
      </c>
      <c r="AM44">
        <f t="shared" si="11"/>
        <v>7.6</v>
      </c>
      <c r="AN44">
        <f t="shared" si="12"/>
        <v>7.6</v>
      </c>
    </row>
    <row r="45" spans="1:40" x14ac:dyDescent="0.25">
      <c r="C45" s="49" t="s">
        <v>24</v>
      </c>
      <c r="D45" s="49">
        <v>885</v>
      </c>
      <c r="E45" s="49">
        <v>1853</v>
      </c>
      <c r="F45" s="49">
        <v>1296</v>
      </c>
      <c r="G45" s="49">
        <v>1350</v>
      </c>
      <c r="H45" s="49">
        <v>1100</v>
      </c>
      <c r="I45" s="49">
        <v>1520</v>
      </c>
      <c r="J45" s="49">
        <v>1520</v>
      </c>
      <c r="K45" s="49">
        <v>1561</v>
      </c>
      <c r="L45" s="49"/>
      <c r="M45" s="49"/>
      <c r="N45" s="49"/>
      <c r="O45" s="52">
        <f t="shared" si="1"/>
        <v>11085</v>
      </c>
      <c r="P45">
        <v>19810</v>
      </c>
      <c r="Q45">
        <f t="shared" si="2"/>
        <v>5644</v>
      </c>
      <c r="R45" s="52">
        <f t="shared" si="3"/>
        <v>36539</v>
      </c>
      <c r="S45">
        <v>1</v>
      </c>
      <c r="T45">
        <f t="shared" si="4"/>
        <v>39325</v>
      </c>
      <c r="U45">
        <v>1520</v>
      </c>
      <c r="V45">
        <v>1561</v>
      </c>
      <c r="W45">
        <v>885</v>
      </c>
      <c r="AA45">
        <f t="shared" si="5"/>
        <v>116370</v>
      </c>
      <c r="AB45">
        <f t="shared" si="6"/>
        <v>116370</v>
      </c>
      <c r="AC45">
        <v>1</v>
      </c>
      <c r="AD45">
        <f t="shared" si="7"/>
        <v>116370</v>
      </c>
      <c r="AE45">
        <f t="shared" si="8"/>
        <v>116.39999999999999</v>
      </c>
      <c r="AF45">
        <f t="shared" si="0"/>
        <v>116.39999999999999</v>
      </c>
      <c r="AI45">
        <v>9063</v>
      </c>
      <c r="AJ45">
        <f t="shared" si="9"/>
        <v>107307</v>
      </c>
      <c r="AK45">
        <f t="shared" si="10"/>
        <v>0.92211910286156229</v>
      </c>
      <c r="AM45">
        <f t="shared" si="11"/>
        <v>9.1</v>
      </c>
      <c r="AN45">
        <f t="shared" si="12"/>
        <v>9.1</v>
      </c>
    </row>
    <row r="46" spans="1:40" x14ac:dyDescent="0.25">
      <c r="C46" s="49" t="s">
        <v>25</v>
      </c>
      <c r="D46" s="49">
        <v>893</v>
      </c>
      <c r="E46" s="49">
        <v>1853</v>
      </c>
      <c r="F46" s="49">
        <v>1296</v>
      </c>
      <c r="G46" s="49">
        <v>1350</v>
      </c>
      <c r="H46" s="49">
        <v>1100</v>
      </c>
      <c r="I46" s="49">
        <v>1520</v>
      </c>
      <c r="J46" s="49">
        <v>1520</v>
      </c>
      <c r="K46" s="49">
        <v>1561</v>
      </c>
      <c r="L46" s="49">
        <v>1323</v>
      </c>
      <c r="M46" s="49"/>
      <c r="N46" s="49"/>
      <c r="O46" s="52">
        <f t="shared" si="1"/>
        <v>12416</v>
      </c>
      <c r="P46">
        <v>19810</v>
      </c>
      <c r="Q46">
        <f t="shared" si="2"/>
        <v>5644</v>
      </c>
      <c r="R46" s="52">
        <f t="shared" si="3"/>
        <v>37870</v>
      </c>
      <c r="S46">
        <v>1</v>
      </c>
      <c r="T46">
        <f t="shared" si="4"/>
        <v>40656</v>
      </c>
      <c r="U46">
        <v>1520</v>
      </c>
      <c r="V46">
        <v>1561</v>
      </c>
      <c r="W46">
        <v>1323</v>
      </c>
      <c r="X46">
        <v>893</v>
      </c>
      <c r="AA46">
        <f t="shared" si="5"/>
        <v>121694</v>
      </c>
      <c r="AB46">
        <f t="shared" si="6"/>
        <v>121694</v>
      </c>
      <c r="AC46">
        <v>1</v>
      </c>
      <c r="AD46">
        <f t="shared" si="7"/>
        <v>121694</v>
      </c>
      <c r="AE46">
        <f t="shared" si="8"/>
        <v>121.69999999999999</v>
      </c>
      <c r="AF46">
        <f t="shared" si="0"/>
        <v>121.69999999999999</v>
      </c>
      <c r="AI46">
        <v>10417</v>
      </c>
      <c r="AJ46">
        <f t="shared" si="9"/>
        <v>111277</v>
      </c>
      <c r="AK46">
        <f t="shared" si="10"/>
        <v>0.91440005259092483</v>
      </c>
      <c r="AM46">
        <f t="shared" si="11"/>
        <v>10.5</v>
      </c>
      <c r="AN46">
        <f t="shared" si="12"/>
        <v>10.5</v>
      </c>
    </row>
    <row r="47" spans="1:40" x14ac:dyDescent="0.25">
      <c r="C47" s="49" t="s">
        <v>26</v>
      </c>
      <c r="D47" s="49">
        <v>517</v>
      </c>
      <c r="E47" s="49">
        <v>1853</v>
      </c>
      <c r="F47" s="49">
        <v>1296</v>
      </c>
      <c r="G47" s="49">
        <v>1350</v>
      </c>
      <c r="H47" s="49">
        <v>1100</v>
      </c>
      <c r="I47" s="49">
        <v>1520</v>
      </c>
      <c r="J47" s="49">
        <v>1520</v>
      </c>
      <c r="K47" s="49">
        <v>1561</v>
      </c>
      <c r="L47" s="49">
        <v>1323</v>
      </c>
      <c r="M47" s="49">
        <v>1305</v>
      </c>
      <c r="N47" s="49"/>
      <c r="O47" s="52">
        <f t="shared" si="1"/>
        <v>13345</v>
      </c>
      <c r="P47">
        <v>19810</v>
      </c>
      <c r="Q47">
        <f t="shared" si="2"/>
        <v>5644</v>
      </c>
      <c r="R47" s="52">
        <f t="shared" si="3"/>
        <v>38799</v>
      </c>
      <c r="S47">
        <v>1</v>
      </c>
      <c r="T47">
        <f t="shared" si="4"/>
        <v>41585</v>
      </c>
      <c r="U47">
        <v>1305</v>
      </c>
      <c r="V47">
        <v>1777</v>
      </c>
      <c r="W47">
        <v>1308</v>
      </c>
      <c r="X47">
        <v>907</v>
      </c>
      <c r="AA47">
        <f t="shared" si="5"/>
        <v>124481</v>
      </c>
      <c r="AB47">
        <f t="shared" si="6"/>
        <v>124481</v>
      </c>
      <c r="AC47">
        <v>-1</v>
      </c>
      <c r="AD47">
        <f t="shared" si="7"/>
        <v>124481</v>
      </c>
      <c r="AE47">
        <f t="shared" si="8"/>
        <v>124.5</v>
      </c>
      <c r="AF47">
        <f t="shared" si="0"/>
        <v>124.5</v>
      </c>
      <c r="AI47">
        <v>13643</v>
      </c>
      <c r="AJ47">
        <f t="shared" si="9"/>
        <v>110838</v>
      </c>
      <c r="AK47">
        <f t="shared" si="10"/>
        <v>0.89040094472248776</v>
      </c>
      <c r="AM47">
        <f t="shared" si="11"/>
        <v>13.7</v>
      </c>
      <c r="AN47">
        <f t="shared" si="12"/>
        <v>13.7</v>
      </c>
    </row>
    <row r="48" spans="1:40" x14ac:dyDescent="0.25">
      <c r="C48" s="49" t="s">
        <v>27</v>
      </c>
      <c r="D48" s="49">
        <v>829</v>
      </c>
      <c r="E48" s="49">
        <v>1853</v>
      </c>
      <c r="F48" s="49">
        <v>1296</v>
      </c>
      <c r="G48" s="49">
        <v>1350</v>
      </c>
      <c r="H48" s="49">
        <v>1100</v>
      </c>
      <c r="I48" s="49">
        <v>1520</v>
      </c>
      <c r="J48" s="49">
        <v>1520</v>
      </c>
      <c r="K48" s="49">
        <v>1561</v>
      </c>
      <c r="L48" s="49">
        <v>1323</v>
      </c>
      <c r="M48" s="49">
        <v>1305</v>
      </c>
      <c r="N48" s="49">
        <v>1777</v>
      </c>
      <c r="O48" s="52">
        <f t="shared" si="1"/>
        <v>15434</v>
      </c>
      <c r="P48">
        <v>19810</v>
      </c>
      <c r="Q48">
        <f t="shared" si="2"/>
        <v>5644</v>
      </c>
      <c r="R48" s="52">
        <f t="shared" si="3"/>
        <v>40888</v>
      </c>
      <c r="S48">
        <v>1</v>
      </c>
      <c r="T48">
        <f t="shared" si="4"/>
        <v>43674</v>
      </c>
      <c r="U48">
        <v>1305</v>
      </c>
      <c r="V48">
        <v>1777</v>
      </c>
      <c r="W48">
        <v>829</v>
      </c>
      <c r="AA48">
        <f t="shared" si="5"/>
        <v>129362</v>
      </c>
      <c r="AB48">
        <f t="shared" si="6"/>
        <v>129362</v>
      </c>
      <c r="AC48">
        <v>-1</v>
      </c>
      <c r="AD48">
        <f t="shared" si="7"/>
        <v>129362</v>
      </c>
      <c r="AE48">
        <f t="shared" si="8"/>
        <v>129.4</v>
      </c>
      <c r="AF48">
        <f t="shared" si="0"/>
        <v>129.4</v>
      </c>
      <c r="AI48">
        <v>12250</v>
      </c>
      <c r="AJ48">
        <f t="shared" si="9"/>
        <v>117112</v>
      </c>
      <c r="AK48">
        <f t="shared" si="10"/>
        <v>0.9053044943646511</v>
      </c>
      <c r="AM48">
        <f t="shared" si="11"/>
        <v>12.299999999999999</v>
      </c>
      <c r="AN48">
        <f t="shared" si="12"/>
        <v>12.299999999999999</v>
      </c>
    </row>
    <row r="49" spans="1:40" x14ac:dyDescent="0.25">
      <c r="C49" s="48" t="s">
        <v>28</v>
      </c>
      <c r="D49" s="48">
        <v>517</v>
      </c>
      <c r="E49" s="51">
        <v>763</v>
      </c>
      <c r="F49" s="48">
        <v>1090</v>
      </c>
      <c r="G49" s="48">
        <v>1296</v>
      </c>
      <c r="H49" s="48">
        <v>1354</v>
      </c>
      <c r="I49" s="48">
        <v>1310</v>
      </c>
      <c r="J49" s="48">
        <v>955</v>
      </c>
      <c r="K49" s="48">
        <v>1944</v>
      </c>
      <c r="L49" s="48">
        <v>1561</v>
      </c>
      <c r="M49" s="48">
        <v>1323</v>
      </c>
      <c r="N49" s="48">
        <v>1305</v>
      </c>
      <c r="O49" s="52">
        <f t="shared" si="1"/>
        <v>13418</v>
      </c>
      <c r="P49">
        <v>19810</v>
      </c>
      <c r="Q49">
        <f t="shared" si="2"/>
        <v>5644</v>
      </c>
      <c r="R49" s="52">
        <f t="shared" si="3"/>
        <v>38872</v>
      </c>
      <c r="S49">
        <v>-1</v>
      </c>
      <c r="T49">
        <f t="shared" si="4"/>
        <v>40632</v>
      </c>
      <c r="U49">
        <v>1305</v>
      </c>
      <c r="V49">
        <v>517</v>
      </c>
      <c r="AA49">
        <f t="shared" si="5"/>
        <v>120197</v>
      </c>
      <c r="AB49">
        <f t="shared" si="6"/>
        <v>120197</v>
      </c>
      <c r="AC49">
        <v>-1</v>
      </c>
      <c r="AD49">
        <f t="shared" si="7"/>
        <v>120197</v>
      </c>
      <c r="AE49">
        <f t="shared" si="8"/>
        <v>120.19999999999999</v>
      </c>
      <c r="AF49">
        <f t="shared" si="0"/>
        <v>120.19999999999999</v>
      </c>
      <c r="AI49">
        <v>10343</v>
      </c>
      <c r="AJ49">
        <f t="shared" si="9"/>
        <v>109854</v>
      </c>
      <c r="AK49">
        <f t="shared" si="10"/>
        <v>0.91394959940763909</v>
      </c>
      <c r="AM49">
        <f t="shared" si="11"/>
        <v>10.4</v>
      </c>
      <c r="AN49">
        <f t="shared" si="12"/>
        <v>10.4</v>
      </c>
    </row>
    <row r="50" spans="1:40" x14ac:dyDescent="0.25">
      <c r="A50" t="s">
        <v>96</v>
      </c>
      <c r="C50" s="48" t="s">
        <v>29</v>
      </c>
      <c r="D50" s="48">
        <v>893</v>
      </c>
      <c r="E50" s="51">
        <v>763</v>
      </c>
      <c r="F50" s="48">
        <v>1090</v>
      </c>
      <c r="G50" s="48">
        <v>1296</v>
      </c>
      <c r="H50" s="48">
        <v>1354</v>
      </c>
      <c r="I50" s="48">
        <v>1310</v>
      </c>
      <c r="J50" s="48">
        <v>955</v>
      </c>
      <c r="K50" s="48">
        <v>1944</v>
      </c>
      <c r="L50" s="48">
        <v>1561</v>
      </c>
      <c r="M50" s="48">
        <v>1323</v>
      </c>
      <c r="N50" s="48"/>
      <c r="O50" s="52">
        <f t="shared" si="1"/>
        <v>12489</v>
      </c>
      <c r="P50">
        <v>19810</v>
      </c>
      <c r="Q50">
        <f t="shared" si="2"/>
        <v>5644</v>
      </c>
      <c r="R50" s="52">
        <f t="shared" si="3"/>
        <v>37943</v>
      </c>
      <c r="S50">
        <v>-1</v>
      </c>
      <c r="T50">
        <f t="shared" si="4"/>
        <v>39703</v>
      </c>
      <c r="U50">
        <v>893</v>
      </c>
      <c r="AA50">
        <f t="shared" si="5"/>
        <v>116481</v>
      </c>
      <c r="AB50">
        <f t="shared" si="6"/>
        <v>116481</v>
      </c>
      <c r="AC50">
        <v>-1</v>
      </c>
      <c r="AD50">
        <f t="shared" si="7"/>
        <v>116481</v>
      </c>
      <c r="AE50">
        <f t="shared" si="8"/>
        <v>116.5</v>
      </c>
      <c r="AF50">
        <f t="shared" si="0"/>
        <v>116.5</v>
      </c>
      <c r="AI50">
        <v>9421</v>
      </c>
      <c r="AJ50">
        <f t="shared" si="9"/>
        <v>107060</v>
      </c>
      <c r="AK50">
        <f t="shared" si="10"/>
        <v>0.91911985645727634</v>
      </c>
      <c r="AM50">
        <f t="shared" si="11"/>
        <v>9.5</v>
      </c>
      <c r="AN50">
        <f t="shared" si="12"/>
        <v>9.5</v>
      </c>
    </row>
    <row r="51" spans="1:40" x14ac:dyDescent="0.25">
      <c r="C51" s="48" t="s">
        <v>30</v>
      </c>
      <c r="D51" s="48">
        <v>885</v>
      </c>
      <c r="E51" s="51">
        <v>763</v>
      </c>
      <c r="F51" s="48">
        <v>1090</v>
      </c>
      <c r="G51" s="48">
        <v>1296</v>
      </c>
      <c r="H51" s="48">
        <v>1354</v>
      </c>
      <c r="I51" s="48">
        <v>1310</v>
      </c>
      <c r="J51" s="48">
        <v>955</v>
      </c>
      <c r="K51" s="48">
        <v>1944</v>
      </c>
      <c r="L51" s="48">
        <v>1561</v>
      </c>
      <c r="M51" s="48"/>
      <c r="N51" s="48"/>
      <c r="O51" s="52">
        <f t="shared" si="1"/>
        <v>11158</v>
      </c>
      <c r="P51">
        <v>19810</v>
      </c>
      <c r="Q51">
        <f t="shared" si="2"/>
        <v>5644</v>
      </c>
      <c r="R51" s="52">
        <f t="shared" si="3"/>
        <v>36612</v>
      </c>
      <c r="S51">
        <v>-1</v>
      </c>
      <c r="T51">
        <f t="shared" si="4"/>
        <v>38372</v>
      </c>
      <c r="AA51">
        <f t="shared" si="5"/>
        <v>111595</v>
      </c>
      <c r="AB51">
        <f t="shared" si="6"/>
        <v>111595</v>
      </c>
      <c r="AC51">
        <v>-1</v>
      </c>
      <c r="AD51">
        <f t="shared" si="7"/>
        <v>111595</v>
      </c>
      <c r="AE51">
        <f t="shared" si="8"/>
        <v>111.6</v>
      </c>
      <c r="AF51">
        <f t="shared" si="0"/>
        <v>111.6</v>
      </c>
      <c r="AI51">
        <v>8067</v>
      </c>
      <c r="AJ51">
        <f t="shared" si="9"/>
        <v>103528</v>
      </c>
      <c r="AK51">
        <f t="shared" si="10"/>
        <v>0.92771181504547695</v>
      </c>
      <c r="AM51">
        <f t="shared" si="11"/>
        <v>8.1</v>
      </c>
      <c r="AN51">
        <f t="shared" si="12"/>
        <v>8.1</v>
      </c>
    </row>
    <row r="52" spans="1:40" x14ac:dyDescent="0.25">
      <c r="C52" s="48" t="s">
        <v>31</v>
      </c>
      <c r="D52" s="48">
        <v>784</v>
      </c>
      <c r="E52" s="51">
        <v>763</v>
      </c>
      <c r="F52" s="48">
        <v>1090</v>
      </c>
      <c r="G52" s="48">
        <v>1296</v>
      </c>
      <c r="H52" s="48">
        <v>1354</v>
      </c>
      <c r="I52" s="48">
        <v>1310</v>
      </c>
      <c r="J52" s="48">
        <v>955</v>
      </c>
      <c r="K52" s="48">
        <v>1944</v>
      </c>
      <c r="L52" s="48"/>
      <c r="M52" s="48"/>
      <c r="N52" s="48"/>
      <c r="O52" s="52">
        <f t="shared" si="1"/>
        <v>9496</v>
      </c>
      <c r="P52">
        <v>19810</v>
      </c>
      <c r="Q52">
        <f t="shared" si="2"/>
        <v>5644</v>
      </c>
      <c r="R52" s="52">
        <f t="shared" si="3"/>
        <v>34950</v>
      </c>
      <c r="S52">
        <v>-1</v>
      </c>
      <c r="T52">
        <f t="shared" si="4"/>
        <v>36710</v>
      </c>
      <c r="AA52">
        <f t="shared" si="5"/>
        <v>106609</v>
      </c>
      <c r="AB52">
        <f t="shared" si="6"/>
        <v>106609</v>
      </c>
      <c r="AC52">
        <v>-1</v>
      </c>
      <c r="AD52">
        <f t="shared" si="7"/>
        <v>106609</v>
      </c>
      <c r="AE52">
        <f t="shared" si="8"/>
        <v>106.69999999999999</v>
      </c>
      <c r="AF52">
        <f t="shared" si="0"/>
        <v>106.69999999999999</v>
      </c>
      <c r="AI52">
        <v>6605</v>
      </c>
      <c r="AJ52">
        <f t="shared" si="9"/>
        <v>100004</v>
      </c>
      <c r="AK52">
        <f t="shared" si="10"/>
        <v>0.93804463037829822</v>
      </c>
      <c r="AM52">
        <f t="shared" si="11"/>
        <v>6.6999999999999993</v>
      </c>
      <c r="AN52">
        <f t="shared" si="12"/>
        <v>6.6999999999999993</v>
      </c>
    </row>
    <row r="53" spans="1:40" x14ac:dyDescent="0.25">
      <c r="R53" s="52">
        <f>SUM(R17:R52)</f>
        <v>1203997</v>
      </c>
      <c r="T53">
        <f>SUM(T16:T52)</f>
        <v>1290150</v>
      </c>
    </row>
    <row r="55" spans="1:40" x14ac:dyDescent="0.25">
      <c r="O55" t="s">
        <v>103</v>
      </c>
      <c r="R55">
        <f>(R53+T53)*2/1000</f>
        <v>4988.2939999999999</v>
      </c>
      <c r="S55" t="s">
        <v>102</v>
      </c>
    </row>
  </sheetData>
  <mergeCells count="1">
    <mergeCell ref="S15:T15"/>
  </mergeCells>
  <conditionalFormatting sqref="O17:O5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{55C2E822-BD9F-490D-947E-0F5927D3D437}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C2E822-BD9F-490D-947E-0F5927D3D4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O17:O52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2"/>
  <sheetViews>
    <sheetView tabSelected="1" topLeftCell="A22" workbookViewId="0">
      <selection activeCell="M55" sqref="M55"/>
    </sheetView>
  </sheetViews>
  <sheetFormatPr defaultRowHeight="15" x14ac:dyDescent="0.25"/>
  <cols>
    <col min="13" max="13" width="9.5703125" bestFit="1" customWidth="1"/>
  </cols>
  <sheetData>
    <row r="3" spans="3:13" x14ac:dyDescent="0.25">
      <c r="J3" t="s">
        <v>109</v>
      </c>
    </row>
    <row r="5" spans="3:13" x14ac:dyDescent="0.25">
      <c r="L5" t="s">
        <v>110</v>
      </c>
      <c r="M5" s="66">
        <v>41374</v>
      </c>
    </row>
    <row r="8" spans="3:13" x14ac:dyDescent="0.25">
      <c r="D8" t="s">
        <v>106</v>
      </c>
      <c r="E8" s="68"/>
      <c r="F8" s="68"/>
      <c r="G8" s="65" t="s">
        <v>107</v>
      </c>
      <c r="H8" s="65"/>
      <c r="I8" s="68"/>
      <c r="J8" t="s">
        <v>108</v>
      </c>
    </row>
    <row r="10" spans="3:13" x14ac:dyDescent="0.25">
      <c r="D10" t="s">
        <v>104</v>
      </c>
      <c r="E10" t="s">
        <v>105</v>
      </c>
    </row>
    <row r="13" spans="3:13" x14ac:dyDescent="0.25">
      <c r="C13">
        <v>1</v>
      </c>
      <c r="D13" s="69">
        <v>27.864999999999998</v>
      </c>
      <c r="E13">
        <v>29.625</v>
      </c>
      <c r="G13" s="67">
        <v>20.5</v>
      </c>
      <c r="H13">
        <v>23</v>
      </c>
      <c r="J13">
        <v>32.200000000000003</v>
      </c>
      <c r="K13">
        <v>34.200000000000003</v>
      </c>
    </row>
    <row r="14" spans="3:13" x14ac:dyDescent="0.25">
      <c r="C14">
        <v>2</v>
      </c>
      <c r="D14" s="69">
        <v>27.13</v>
      </c>
      <c r="E14">
        <v>29.916</v>
      </c>
      <c r="G14" s="67">
        <v>19.5</v>
      </c>
      <c r="H14">
        <v>22</v>
      </c>
      <c r="J14">
        <v>30.900000000000002</v>
      </c>
      <c r="K14">
        <v>32.799999999999997</v>
      </c>
    </row>
    <row r="15" spans="3:13" x14ac:dyDescent="0.25">
      <c r="C15">
        <v>3</v>
      </c>
      <c r="D15" s="69">
        <v>29.692</v>
      </c>
      <c r="E15">
        <v>32.478000000000002</v>
      </c>
      <c r="G15" s="67">
        <v>21</v>
      </c>
      <c r="H15">
        <v>23.5</v>
      </c>
      <c r="J15">
        <v>31.700000000000003</v>
      </c>
      <c r="K15">
        <v>33.700000000000003</v>
      </c>
    </row>
    <row r="16" spans="3:13" x14ac:dyDescent="0.25">
      <c r="C16">
        <v>4</v>
      </c>
      <c r="D16" s="69">
        <v>30.911000000000001</v>
      </c>
      <c r="E16">
        <v>33.697000000000003</v>
      </c>
      <c r="G16" s="67">
        <v>22</v>
      </c>
      <c r="H16">
        <v>24.5</v>
      </c>
      <c r="J16">
        <v>32.900000000000006</v>
      </c>
      <c r="K16">
        <v>34.799999999999997</v>
      </c>
    </row>
    <row r="17" spans="3:11" x14ac:dyDescent="0.25">
      <c r="C17">
        <v>5</v>
      </c>
      <c r="D17" s="69">
        <v>32.283999999999999</v>
      </c>
      <c r="E17">
        <v>35.07</v>
      </c>
      <c r="G17" s="67">
        <v>23.5</v>
      </c>
      <c r="H17">
        <v>26</v>
      </c>
      <c r="J17">
        <v>34.299999999999997</v>
      </c>
      <c r="K17">
        <v>36.300000000000004</v>
      </c>
    </row>
    <row r="18" spans="3:11" x14ac:dyDescent="0.25">
      <c r="C18">
        <v>6</v>
      </c>
      <c r="D18" s="69">
        <v>33.621000000000002</v>
      </c>
      <c r="E18">
        <v>36.406999999999996</v>
      </c>
      <c r="G18" s="67">
        <v>25</v>
      </c>
      <c r="H18">
        <v>27</v>
      </c>
      <c r="J18">
        <v>35.6</v>
      </c>
      <c r="K18">
        <v>37.6</v>
      </c>
    </row>
    <row r="19" spans="3:11" x14ac:dyDescent="0.25">
      <c r="C19">
        <v>7</v>
      </c>
      <c r="D19" s="69">
        <v>34.767000000000003</v>
      </c>
      <c r="E19">
        <v>37.552999999999997</v>
      </c>
      <c r="G19" s="67">
        <v>26</v>
      </c>
      <c r="H19">
        <v>28.5</v>
      </c>
      <c r="J19">
        <v>36.800000000000004</v>
      </c>
      <c r="K19">
        <v>38.800000000000004</v>
      </c>
    </row>
    <row r="20" spans="3:11" x14ac:dyDescent="0.25">
      <c r="C20">
        <v>8</v>
      </c>
      <c r="D20" s="69">
        <v>36.213000000000001</v>
      </c>
      <c r="E20">
        <v>38.999000000000002</v>
      </c>
      <c r="G20" s="67">
        <v>27.5</v>
      </c>
      <c r="H20">
        <v>30</v>
      </c>
      <c r="J20">
        <v>38.200000000000003</v>
      </c>
      <c r="K20">
        <v>40.200000000000003</v>
      </c>
    </row>
    <row r="21" spans="3:11" x14ac:dyDescent="0.25">
      <c r="C21">
        <v>9</v>
      </c>
      <c r="D21" s="69">
        <v>37.524000000000001</v>
      </c>
      <c r="E21">
        <v>40.31</v>
      </c>
      <c r="G21" s="67">
        <v>28.5</v>
      </c>
      <c r="H21">
        <v>31</v>
      </c>
      <c r="J21">
        <v>39.6</v>
      </c>
      <c r="K21">
        <v>41.6</v>
      </c>
    </row>
    <row r="22" spans="3:11" x14ac:dyDescent="0.25">
      <c r="C22">
        <v>10</v>
      </c>
      <c r="D22" s="69">
        <v>38.743000000000002</v>
      </c>
      <c r="E22">
        <v>41.529000000000003</v>
      </c>
      <c r="G22" s="67">
        <v>30</v>
      </c>
      <c r="H22">
        <v>32.5</v>
      </c>
      <c r="J22">
        <v>40.700000000000003</v>
      </c>
      <c r="K22">
        <v>42.7</v>
      </c>
    </row>
    <row r="23" spans="3:11" x14ac:dyDescent="0.25">
      <c r="C23">
        <v>11</v>
      </c>
      <c r="D23" s="69">
        <v>37.744</v>
      </c>
      <c r="E23">
        <v>39.503999999999998</v>
      </c>
      <c r="G23" s="67">
        <v>28.5</v>
      </c>
      <c r="H23">
        <v>31.5</v>
      </c>
      <c r="J23">
        <v>40.700000000000003</v>
      </c>
      <c r="K23">
        <v>42.7</v>
      </c>
    </row>
    <row r="24" spans="3:11" x14ac:dyDescent="0.25">
      <c r="C24">
        <v>12</v>
      </c>
      <c r="D24" s="69">
        <v>36.433</v>
      </c>
      <c r="E24">
        <v>38.192999999999998</v>
      </c>
      <c r="G24" s="67">
        <v>27.5</v>
      </c>
      <c r="H24">
        <v>30</v>
      </c>
      <c r="J24">
        <v>39.300000000000004</v>
      </c>
      <c r="K24">
        <v>41.300000000000004</v>
      </c>
    </row>
    <row r="25" spans="3:11" x14ac:dyDescent="0.25">
      <c r="C25">
        <v>13</v>
      </c>
      <c r="D25" s="69">
        <v>34.987000000000002</v>
      </c>
      <c r="E25">
        <v>36.747</v>
      </c>
      <c r="G25" s="67">
        <v>26</v>
      </c>
      <c r="H25">
        <v>28.5</v>
      </c>
      <c r="J25">
        <v>37.9</v>
      </c>
      <c r="K25">
        <v>39.9</v>
      </c>
    </row>
    <row r="26" spans="3:11" x14ac:dyDescent="0.25">
      <c r="C26">
        <v>14</v>
      </c>
      <c r="D26" s="69">
        <v>33.841000000000001</v>
      </c>
      <c r="E26">
        <v>35.600999999999999</v>
      </c>
      <c r="G26" s="67">
        <v>25</v>
      </c>
      <c r="H26">
        <v>27.5</v>
      </c>
      <c r="J26">
        <v>36.700000000000003</v>
      </c>
      <c r="K26">
        <v>38.700000000000003</v>
      </c>
    </row>
    <row r="27" spans="3:11" x14ac:dyDescent="0.25">
      <c r="C27">
        <v>15</v>
      </c>
      <c r="D27" s="69">
        <v>31.033000000000001</v>
      </c>
      <c r="E27">
        <v>32.792999999999999</v>
      </c>
      <c r="G27" s="67">
        <v>23.5</v>
      </c>
      <c r="H27">
        <v>26</v>
      </c>
      <c r="J27">
        <v>35.4</v>
      </c>
      <c r="K27">
        <v>37.4</v>
      </c>
    </row>
    <row r="28" spans="3:11" x14ac:dyDescent="0.25">
      <c r="C28">
        <v>16</v>
      </c>
      <c r="D28" s="69">
        <v>29.66</v>
      </c>
      <c r="E28">
        <v>31.42</v>
      </c>
      <c r="G28" s="67">
        <v>22</v>
      </c>
      <c r="H28">
        <v>24.5</v>
      </c>
      <c r="J28">
        <v>34</v>
      </c>
      <c r="K28">
        <v>35.9</v>
      </c>
    </row>
    <row r="29" spans="3:11" x14ac:dyDescent="0.25">
      <c r="C29">
        <v>17</v>
      </c>
      <c r="D29" s="69">
        <v>28.440999999999999</v>
      </c>
      <c r="E29">
        <v>30.201000000000001</v>
      </c>
      <c r="G29" s="67">
        <v>21</v>
      </c>
      <c r="H29">
        <v>23.5</v>
      </c>
      <c r="J29">
        <v>32.799999999999997</v>
      </c>
      <c r="K29">
        <v>34.799999999999997</v>
      </c>
    </row>
    <row r="30" spans="3:11" x14ac:dyDescent="0.25">
      <c r="C30">
        <v>18</v>
      </c>
      <c r="D30" s="69">
        <v>27.13</v>
      </c>
      <c r="E30">
        <v>29.916</v>
      </c>
      <c r="G30" s="67">
        <v>19.5</v>
      </c>
      <c r="H30">
        <v>22</v>
      </c>
      <c r="J30">
        <v>31.400000000000002</v>
      </c>
      <c r="K30">
        <v>33.400000000000006</v>
      </c>
    </row>
    <row r="31" spans="3:11" x14ac:dyDescent="0.25">
      <c r="C31">
        <v>19</v>
      </c>
      <c r="D31" s="69">
        <v>27.864999999999998</v>
      </c>
      <c r="E31">
        <v>30.651</v>
      </c>
      <c r="G31" s="67">
        <v>20.5</v>
      </c>
      <c r="H31">
        <v>23</v>
      </c>
      <c r="J31">
        <v>31.1</v>
      </c>
      <c r="K31">
        <v>33.1</v>
      </c>
    </row>
    <row r="32" spans="3:11" x14ac:dyDescent="0.25">
      <c r="C32">
        <v>20</v>
      </c>
      <c r="D32" s="69">
        <v>29.311</v>
      </c>
      <c r="E32">
        <v>32.097000000000001</v>
      </c>
      <c r="G32" s="67">
        <v>22</v>
      </c>
      <c r="H32">
        <v>24.5</v>
      </c>
      <c r="J32">
        <v>32.5</v>
      </c>
      <c r="K32">
        <v>34.5</v>
      </c>
    </row>
    <row r="33" spans="3:11" x14ac:dyDescent="0.25">
      <c r="C33">
        <v>21</v>
      </c>
      <c r="D33" s="69">
        <v>31.658999999999999</v>
      </c>
      <c r="E33">
        <v>34.445</v>
      </c>
      <c r="G33" s="67">
        <v>23.5</v>
      </c>
      <c r="H33">
        <v>26</v>
      </c>
      <c r="J33">
        <v>34</v>
      </c>
      <c r="K33">
        <v>35.9</v>
      </c>
    </row>
    <row r="34" spans="3:11" x14ac:dyDescent="0.25">
      <c r="C34">
        <v>22</v>
      </c>
      <c r="D34" s="69">
        <v>31.806000000000001</v>
      </c>
      <c r="E34">
        <v>34.591999999999999</v>
      </c>
      <c r="G34" s="67">
        <v>25</v>
      </c>
      <c r="H34">
        <v>27</v>
      </c>
      <c r="J34">
        <v>35.1</v>
      </c>
      <c r="K34">
        <v>37.1</v>
      </c>
    </row>
    <row r="35" spans="3:11" x14ac:dyDescent="0.25">
      <c r="C35">
        <v>23</v>
      </c>
      <c r="D35" s="69">
        <v>32.999000000000002</v>
      </c>
      <c r="E35">
        <v>35.784999999999997</v>
      </c>
      <c r="G35" s="67">
        <v>26</v>
      </c>
      <c r="H35">
        <v>28.5</v>
      </c>
      <c r="J35">
        <v>36.300000000000004</v>
      </c>
      <c r="K35">
        <v>38.300000000000004</v>
      </c>
    </row>
    <row r="36" spans="3:11" x14ac:dyDescent="0.25">
      <c r="C36">
        <v>24</v>
      </c>
      <c r="D36" s="69">
        <v>34.877000000000002</v>
      </c>
      <c r="E36">
        <v>37.662999999999997</v>
      </c>
      <c r="G36" s="67">
        <v>27.5</v>
      </c>
      <c r="H36">
        <v>30</v>
      </c>
      <c r="J36">
        <v>38.200000000000003</v>
      </c>
      <c r="K36">
        <v>40.1</v>
      </c>
    </row>
    <row r="37" spans="3:11" x14ac:dyDescent="0.25">
      <c r="C37">
        <v>25</v>
      </c>
      <c r="D37" s="69">
        <v>36.539000000000001</v>
      </c>
      <c r="E37">
        <v>39.325000000000003</v>
      </c>
      <c r="G37" s="67">
        <v>28.5</v>
      </c>
      <c r="H37">
        <v>31</v>
      </c>
      <c r="J37">
        <v>39.300000000000004</v>
      </c>
      <c r="K37">
        <v>41.300000000000004</v>
      </c>
    </row>
    <row r="38" spans="3:11" x14ac:dyDescent="0.25">
      <c r="C38">
        <v>26</v>
      </c>
      <c r="D38" s="69">
        <v>37.869999999999997</v>
      </c>
      <c r="E38">
        <v>40.655999999999999</v>
      </c>
      <c r="G38" s="67">
        <v>30</v>
      </c>
      <c r="H38">
        <v>32.5</v>
      </c>
      <c r="J38">
        <v>40.300000000000004</v>
      </c>
      <c r="K38">
        <v>42.300000000000004</v>
      </c>
    </row>
    <row r="39" spans="3:11" x14ac:dyDescent="0.25">
      <c r="C39">
        <v>27</v>
      </c>
      <c r="D39" s="69">
        <v>38.798999999999999</v>
      </c>
      <c r="E39">
        <v>41.585000000000001</v>
      </c>
      <c r="G39" s="67">
        <v>31</v>
      </c>
      <c r="H39">
        <v>33.5</v>
      </c>
      <c r="J39">
        <v>41.6</v>
      </c>
      <c r="K39">
        <v>43.6</v>
      </c>
    </row>
    <row r="40" spans="3:11" x14ac:dyDescent="0.25">
      <c r="C40">
        <v>28</v>
      </c>
      <c r="D40" s="69">
        <v>40.887999999999998</v>
      </c>
      <c r="E40">
        <v>43.673999999999999</v>
      </c>
      <c r="G40" s="67">
        <v>32</v>
      </c>
      <c r="H40">
        <v>34.5</v>
      </c>
      <c r="J40">
        <v>42.7</v>
      </c>
      <c r="K40">
        <v>44.7</v>
      </c>
    </row>
    <row r="41" spans="3:11" x14ac:dyDescent="0.25">
      <c r="C41">
        <v>29</v>
      </c>
      <c r="D41" s="69">
        <v>38.872</v>
      </c>
      <c r="E41">
        <v>40.631999999999998</v>
      </c>
      <c r="G41" s="67">
        <v>31</v>
      </c>
      <c r="H41">
        <v>33.5</v>
      </c>
      <c r="J41">
        <v>42.7</v>
      </c>
      <c r="K41">
        <v>44.7</v>
      </c>
    </row>
    <row r="42" spans="3:11" x14ac:dyDescent="0.25">
      <c r="C42">
        <v>30</v>
      </c>
      <c r="D42" s="69">
        <v>37.942999999999998</v>
      </c>
      <c r="E42">
        <v>39.703000000000003</v>
      </c>
      <c r="G42" s="67">
        <v>30</v>
      </c>
      <c r="H42">
        <v>32.5</v>
      </c>
      <c r="J42">
        <v>41.400000000000006</v>
      </c>
      <c r="K42">
        <v>43.400000000000006</v>
      </c>
    </row>
    <row r="43" spans="3:11" x14ac:dyDescent="0.25">
      <c r="C43">
        <v>31</v>
      </c>
      <c r="D43" s="69">
        <v>36.612000000000002</v>
      </c>
      <c r="E43">
        <v>38.372</v>
      </c>
      <c r="G43" s="67">
        <v>28.5</v>
      </c>
      <c r="H43">
        <v>31</v>
      </c>
      <c r="J43">
        <v>40.4</v>
      </c>
      <c r="K43">
        <v>42.400000000000006</v>
      </c>
    </row>
    <row r="44" spans="3:11" x14ac:dyDescent="0.25">
      <c r="C44">
        <v>32</v>
      </c>
      <c r="D44" s="69">
        <v>34.950000000000003</v>
      </c>
      <c r="E44">
        <v>36.71</v>
      </c>
      <c r="G44" s="67">
        <v>27.5</v>
      </c>
      <c r="H44">
        <v>30</v>
      </c>
      <c r="J44">
        <v>39.300000000000004</v>
      </c>
      <c r="K44">
        <v>41.2</v>
      </c>
    </row>
    <row r="45" spans="3:11" x14ac:dyDescent="0.25">
      <c r="C45">
        <v>33</v>
      </c>
      <c r="D45" s="69">
        <v>33.034999999999997</v>
      </c>
      <c r="E45">
        <v>34.795000000000002</v>
      </c>
      <c r="G45" s="67">
        <v>26</v>
      </c>
      <c r="H45">
        <v>28.5</v>
      </c>
      <c r="J45">
        <v>37.4</v>
      </c>
      <c r="K45">
        <v>39.4</v>
      </c>
    </row>
    <row r="46" spans="3:11" x14ac:dyDescent="0.25">
      <c r="C46">
        <v>34</v>
      </c>
      <c r="D46" s="69">
        <v>31.937000000000001</v>
      </c>
      <c r="E46">
        <v>33.697000000000003</v>
      </c>
      <c r="G46" s="67">
        <v>24.5</v>
      </c>
      <c r="H46">
        <v>27.5</v>
      </c>
      <c r="J46">
        <v>36.200000000000003</v>
      </c>
      <c r="K46">
        <v>38.200000000000003</v>
      </c>
    </row>
    <row r="47" spans="3:11" x14ac:dyDescent="0.25">
      <c r="C47">
        <v>35</v>
      </c>
      <c r="D47" s="69">
        <v>30.704999999999998</v>
      </c>
      <c r="E47">
        <v>32.465000000000003</v>
      </c>
      <c r="G47" s="67">
        <v>23.5</v>
      </c>
      <c r="H47">
        <v>26</v>
      </c>
      <c r="J47">
        <v>35.1</v>
      </c>
      <c r="K47">
        <v>37</v>
      </c>
    </row>
    <row r="48" spans="3:11" x14ac:dyDescent="0.25">
      <c r="C48">
        <v>36</v>
      </c>
      <c r="D48" s="69">
        <v>29.311</v>
      </c>
      <c r="E48">
        <v>31.071000000000002</v>
      </c>
      <c r="G48" s="67">
        <v>22</v>
      </c>
      <c r="H48">
        <v>24.5</v>
      </c>
      <c r="J48">
        <v>33.6</v>
      </c>
      <c r="K48">
        <v>35.6</v>
      </c>
    </row>
    <row r="49" spans="1:11" x14ac:dyDescent="0.25">
      <c r="E49" s="69"/>
      <c r="F49" s="69"/>
      <c r="G49" s="69"/>
    </row>
    <row r="50" spans="1:11" x14ac:dyDescent="0.25">
      <c r="D50">
        <v>1203.9970000000001</v>
      </c>
      <c r="E50">
        <v>1290.1500000000001</v>
      </c>
      <c r="G50" s="67">
        <v>915.5</v>
      </c>
      <c r="H50">
        <v>1005.5</v>
      </c>
      <c r="J50">
        <v>1318.3</v>
      </c>
      <c r="K50">
        <v>1389.6000000000001</v>
      </c>
    </row>
    <row r="52" spans="1:11" x14ac:dyDescent="0.25">
      <c r="A52" t="s">
        <v>111</v>
      </c>
      <c r="D52">
        <f>(D50+E50)*2</f>
        <v>4988.2939999999999</v>
      </c>
      <c r="G52">
        <f>(G50+H50)*2</f>
        <v>3842</v>
      </c>
      <c r="J52">
        <f>(J50+K50)*2</f>
        <v>5415.8</v>
      </c>
    </row>
  </sheetData>
  <mergeCells count="1">
    <mergeCell ref="G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 Cabling Signal</vt:lpstr>
      <vt:lpstr>HVplusZRE4</vt:lpstr>
      <vt:lpstr>Comparision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Ian Crotty</cp:lastModifiedBy>
  <cp:lastPrinted>2012-11-01T13:33:54Z</cp:lastPrinted>
  <dcterms:created xsi:type="dcterms:W3CDTF">2012-09-07T09:05:04Z</dcterms:created>
  <dcterms:modified xsi:type="dcterms:W3CDTF">2013-04-10T11:53:50Z</dcterms:modified>
</cp:coreProperties>
</file>