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0" windowWidth="15480" windowHeight="11640"/>
  </bookViews>
  <sheets>
    <sheet name="Chamber 2&amp;3" sheetId="1" r:id="rId1"/>
    <sheet name="SuperModule" sheetId="2" r:id="rId2"/>
    <sheet name="Sheet3" sheetId="3" r:id="rId3"/>
  </sheets>
  <definedNames>
    <definedName name="OLE_LINK14" localSheetId="0">'Chamber 2&amp;3'!$C$9</definedName>
    <definedName name="OLE_LINK6" localSheetId="0">'Chamber 2&amp;3'!#REF!</definedName>
    <definedName name="_xlnm.Print_Area" localSheetId="0">'Chamber 2&amp;3'!$A:$K</definedName>
  </definedNames>
  <calcPr calcId="125725"/>
</workbook>
</file>

<file path=xl/calcChain.xml><?xml version="1.0" encoding="utf-8"?>
<calcChain xmlns="http://schemas.openxmlformats.org/spreadsheetml/2006/main">
  <c r="K51" i="1"/>
  <c r="K52"/>
  <c r="K53"/>
  <c r="K54"/>
  <c r="K55"/>
  <c r="K57"/>
  <c r="K58"/>
  <c r="K59"/>
  <c r="K60"/>
  <c r="K61"/>
  <c r="K62"/>
  <c r="K63"/>
  <c r="K64"/>
  <c r="K65"/>
  <c r="K69"/>
  <c r="K70"/>
  <c r="K71"/>
  <c r="K72"/>
  <c r="K73"/>
  <c r="K74"/>
  <c r="K75"/>
  <c r="K76"/>
  <c r="K77"/>
  <c r="K78"/>
  <c r="K81"/>
  <c r="K82"/>
  <c r="K83"/>
  <c r="K84"/>
  <c r="K85"/>
  <c r="K86"/>
  <c r="K87"/>
  <c r="K89"/>
  <c r="K90"/>
  <c r="K91"/>
  <c r="K92"/>
  <c r="K93"/>
  <c r="K94"/>
  <c r="K95"/>
  <c r="K96"/>
  <c r="K98"/>
  <c r="K99"/>
  <c r="K100"/>
  <c r="K101"/>
  <c r="K102"/>
  <c r="K103"/>
  <c r="K104"/>
  <c r="K105"/>
  <c r="K107"/>
  <c r="K108"/>
  <c r="K109"/>
  <c r="K110"/>
  <c r="K115"/>
  <c r="K116"/>
  <c r="K117"/>
  <c r="K118"/>
  <c r="K119"/>
  <c r="K120"/>
  <c r="K121"/>
  <c r="K122"/>
  <c r="K123"/>
  <c r="K124"/>
  <c r="K125"/>
  <c r="K126"/>
  <c r="K127"/>
  <c r="K50"/>
  <c r="K45"/>
  <c r="K46"/>
  <c r="K47"/>
  <c r="K48"/>
  <c r="K44"/>
  <c r="K39"/>
  <c r="K40"/>
  <c r="K41"/>
  <c r="K42"/>
  <c r="K38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11"/>
  <c r="J116"/>
  <c r="J117"/>
  <c r="J118"/>
  <c r="J119"/>
  <c r="J120"/>
  <c r="J121"/>
  <c r="J122"/>
  <c r="J123"/>
  <c r="J124"/>
  <c r="J125"/>
  <c r="J126"/>
  <c r="J127"/>
  <c r="J115"/>
  <c r="J38"/>
  <c r="G111"/>
  <c r="G33"/>
  <c r="M20"/>
  <c r="L20"/>
  <c r="J20"/>
  <c r="I20"/>
  <c r="M116"/>
  <c r="M117"/>
  <c r="M118"/>
  <c r="M119"/>
  <c r="M120"/>
  <c r="M121"/>
  <c r="M122"/>
  <c r="M123"/>
  <c r="M124"/>
  <c r="M125"/>
  <c r="M126"/>
  <c r="M127"/>
  <c r="L116"/>
  <c r="L117"/>
  <c r="L118"/>
  <c r="L119"/>
  <c r="L120"/>
  <c r="L121"/>
  <c r="L122"/>
  <c r="L123"/>
  <c r="L124"/>
  <c r="L125"/>
  <c r="L126"/>
  <c r="L127"/>
  <c r="M115"/>
  <c r="L115"/>
  <c r="L86"/>
  <c r="M85"/>
  <c r="M86"/>
  <c r="M82"/>
  <c r="L82"/>
  <c r="M75"/>
  <c r="M76"/>
  <c r="M77"/>
  <c r="M73"/>
  <c r="L75"/>
  <c r="L76"/>
  <c r="L77"/>
  <c r="L73"/>
  <c r="M71"/>
  <c r="L71"/>
  <c r="M63"/>
  <c r="M64"/>
  <c r="M65"/>
  <c r="L63"/>
  <c r="L64"/>
  <c r="L65"/>
  <c r="M45"/>
  <c r="M46"/>
  <c r="M47"/>
  <c r="M48"/>
  <c r="M17"/>
  <c r="M23"/>
  <c r="M24"/>
  <c r="M25"/>
  <c r="M26"/>
  <c r="M27"/>
  <c r="M28"/>
  <c r="M29"/>
  <c r="L23"/>
  <c r="L24"/>
  <c r="L25"/>
  <c r="L26"/>
  <c r="L27"/>
  <c r="L28"/>
  <c r="L29"/>
  <c r="L30"/>
  <c r="I125"/>
  <c r="I126"/>
  <c r="I127"/>
  <c r="J85"/>
  <c r="J86"/>
  <c r="J82"/>
  <c r="J29"/>
  <c r="J23"/>
  <c r="J24"/>
  <c r="J25"/>
  <c r="J26"/>
  <c r="J27"/>
  <c r="J28"/>
  <c r="J17"/>
  <c r="J75"/>
  <c r="J76"/>
  <c r="J77"/>
  <c r="I75"/>
  <c r="I76"/>
  <c r="I77"/>
  <c r="J73"/>
  <c r="I73"/>
  <c r="J71"/>
  <c r="I64"/>
  <c r="I65"/>
  <c r="I86"/>
  <c r="I87"/>
  <c r="I82"/>
  <c r="I71"/>
  <c r="I23"/>
  <c r="I24"/>
  <c r="I25"/>
  <c r="I26"/>
  <c r="I27"/>
  <c r="I28"/>
  <c r="I29"/>
  <c r="I30"/>
  <c r="G107"/>
  <c r="G77"/>
  <c r="G76"/>
  <c r="G73"/>
  <c r="G75"/>
  <c r="G128"/>
  <c r="G66"/>
  <c r="G78"/>
  <c r="I17"/>
  <c r="L17"/>
  <c r="J65"/>
  <c r="J64"/>
  <c r="J63"/>
  <c r="M44"/>
  <c r="I123"/>
  <c r="I122"/>
  <c r="I63"/>
  <c r="I85"/>
  <c r="L85"/>
  <c r="I138"/>
  <c r="M105"/>
  <c r="L105"/>
  <c r="J105"/>
  <c r="I105"/>
  <c r="M104"/>
  <c r="L104"/>
  <c r="J104"/>
  <c r="I104"/>
  <c r="M103"/>
  <c r="L103"/>
  <c r="J103"/>
  <c r="I103"/>
  <c r="M102"/>
  <c r="L102"/>
  <c r="J102"/>
  <c r="I102"/>
  <c r="M101"/>
  <c r="L101"/>
  <c r="J101"/>
  <c r="I101"/>
  <c r="M100"/>
  <c r="L100"/>
  <c r="J100"/>
  <c r="I100"/>
  <c r="M99"/>
  <c r="L99"/>
  <c r="J99"/>
  <c r="I99"/>
  <c r="M98"/>
  <c r="L98"/>
  <c r="J98"/>
  <c r="I98"/>
  <c r="I106"/>
  <c r="J106"/>
  <c r="L106"/>
  <c r="M106"/>
  <c r="I107"/>
  <c r="J107"/>
  <c r="L107"/>
  <c r="M107"/>
  <c r="L48"/>
  <c r="J48"/>
  <c r="I48"/>
  <c r="L47"/>
  <c r="J47"/>
  <c r="I47"/>
  <c r="L46"/>
  <c r="J46"/>
  <c r="I46"/>
  <c r="L45"/>
  <c r="J45"/>
  <c r="I45"/>
  <c r="L44"/>
  <c r="J44"/>
  <c r="I44"/>
  <c r="M32"/>
  <c r="L32"/>
  <c r="J32"/>
  <c r="I32"/>
  <c r="J39"/>
  <c r="J40"/>
  <c r="J41"/>
  <c r="J42"/>
  <c r="J50"/>
  <c r="J51"/>
  <c r="J52"/>
  <c r="J53"/>
  <c r="J54"/>
  <c r="J55"/>
  <c r="J57"/>
  <c r="J58"/>
  <c r="J59"/>
  <c r="J60"/>
  <c r="J61"/>
  <c r="J62"/>
  <c r="J69"/>
  <c r="J70"/>
  <c r="J72"/>
  <c r="J74"/>
  <c r="J78"/>
  <c r="J81"/>
  <c r="J83"/>
  <c r="J84"/>
  <c r="J87"/>
  <c r="J89"/>
  <c r="J90"/>
  <c r="J91"/>
  <c r="J92"/>
  <c r="J93"/>
  <c r="J94"/>
  <c r="J95"/>
  <c r="J96"/>
  <c r="J108"/>
  <c r="J109"/>
  <c r="J110"/>
  <c r="J12"/>
  <c r="J13"/>
  <c r="J14"/>
  <c r="J15"/>
  <c r="J16"/>
  <c r="J18"/>
  <c r="J19"/>
  <c r="J21"/>
  <c r="J22"/>
  <c r="J30"/>
  <c r="J31"/>
  <c r="J11"/>
  <c r="M70"/>
  <c r="M72"/>
  <c r="M74"/>
  <c r="M78"/>
  <c r="M81"/>
  <c r="M83"/>
  <c r="M84"/>
  <c r="M87"/>
  <c r="M89"/>
  <c r="M90"/>
  <c r="M91"/>
  <c r="M92"/>
  <c r="M93"/>
  <c r="M94"/>
  <c r="M95"/>
  <c r="M96"/>
  <c r="M108"/>
  <c r="M109"/>
  <c r="M110"/>
  <c r="L70"/>
  <c r="L72"/>
  <c r="L74"/>
  <c r="L78"/>
  <c r="L81"/>
  <c r="L83"/>
  <c r="L84"/>
  <c r="L87"/>
  <c r="L89"/>
  <c r="L90"/>
  <c r="L91"/>
  <c r="L92"/>
  <c r="L93"/>
  <c r="L94"/>
  <c r="L95"/>
  <c r="L96"/>
  <c r="L108"/>
  <c r="L109"/>
  <c r="L110"/>
  <c r="M69"/>
  <c r="L69"/>
  <c r="M39"/>
  <c r="M40"/>
  <c r="M41"/>
  <c r="M42"/>
  <c r="M50"/>
  <c r="M51"/>
  <c r="M52"/>
  <c r="M53"/>
  <c r="M54"/>
  <c r="M55"/>
  <c r="M57"/>
  <c r="M58"/>
  <c r="M59"/>
  <c r="M60"/>
  <c r="M61"/>
  <c r="M62"/>
  <c r="L39"/>
  <c r="L40"/>
  <c r="L41"/>
  <c r="L42"/>
  <c r="L50"/>
  <c r="L51"/>
  <c r="L52"/>
  <c r="L53"/>
  <c r="L54"/>
  <c r="L55"/>
  <c r="L57"/>
  <c r="L58"/>
  <c r="L59"/>
  <c r="L60"/>
  <c r="L61"/>
  <c r="L62"/>
  <c r="M38"/>
  <c r="L38"/>
  <c r="M12"/>
  <c r="M13"/>
  <c r="M14"/>
  <c r="M15"/>
  <c r="M16"/>
  <c r="M18"/>
  <c r="M19"/>
  <c r="M21"/>
  <c r="M22"/>
  <c r="M30"/>
  <c r="M31"/>
  <c r="L12"/>
  <c r="L13"/>
  <c r="L14"/>
  <c r="L15"/>
  <c r="L16"/>
  <c r="L18"/>
  <c r="L19"/>
  <c r="L21"/>
  <c r="L22"/>
  <c r="L31"/>
  <c r="M11"/>
  <c r="L11"/>
  <c r="I70"/>
  <c r="I72"/>
  <c r="I74"/>
  <c r="I78"/>
  <c r="I81"/>
  <c r="I83"/>
  <c r="I84"/>
  <c r="I89"/>
  <c r="I90"/>
  <c r="I91"/>
  <c r="I92"/>
  <c r="I93"/>
  <c r="I94"/>
  <c r="I95"/>
  <c r="I96"/>
  <c r="I108"/>
  <c r="I109"/>
  <c r="I110"/>
  <c r="I136"/>
  <c r="I137"/>
  <c r="I115"/>
  <c r="I116"/>
  <c r="I117"/>
  <c r="I118"/>
  <c r="I119"/>
  <c r="I120"/>
  <c r="I121"/>
  <c r="I124"/>
  <c r="I69"/>
  <c r="I39"/>
  <c r="I40"/>
  <c r="I41"/>
  <c r="I42"/>
  <c r="I50"/>
  <c r="I51"/>
  <c r="I52"/>
  <c r="I53"/>
  <c r="I54"/>
  <c r="I55"/>
  <c r="I57"/>
  <c r="I58"/>
  <c r="I59"/>
  <c r="I60"/>
  <c r="I61"/>
  <c r="I62"/>
  <c r="I38"/>
  <c r="I12"/>
  <c r="I13"/>
  <c r="I14"/>
  <c r="I15"/>
  <c r="I16"/>
  <c r="I18"/>
  <c r="I19"/>
  <c r="I21"/>
  <c r="I22"/>
  <c r="I31"/>
  <c r="I11"/>
  <c r="G130" l="1"/>
</calcChain>
</file>

<file path=xl/sharedStrings.xml><?xml version="1.0" encoding="utf-8"?>
<sst xmlns="http://schemas.openxmlformats.org/spreadsheetml/2006/main" count="520" uniqueCount="289">
  <si>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</si>
  <si>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</si>
  <si>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</si>
  <si>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</si>
  <si>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</si>
  <si>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</si>
  <si>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</si>
  <si>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</si>
  <si>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</si>
  <si>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</si>
  <si>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</si>
  <si>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</si>
  <si>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</si>
  <si>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</si>
  <si>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</si>
  <si>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</si>
  <si>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</si>
  <si>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</si>
  <si>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</si>
  <si>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</si>
  <si>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</si>
  <si>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</si>
  <si>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</si>
  <si>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HV Jupitor Male pin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</si>
  <si>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</si>
  <si>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</si>
  <si>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</si>
  <si>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</si>
  <si>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</si>
  <si>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</si>
  <si>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</si>
  <si>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</si>
  <si>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</si>
  <si>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</si>
  <si>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</si>
  <si>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</si>
  <si>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</si>
  <si>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</si>
  <si>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Input from Waqar 15 June 2011</t>
  </si>
  <si>
    <t>35a</t>
    <phoneticPr fontId="4" type="noConversion"/>
  </si>
  <si>
    <t>35b</t>
    <phoneticPr fontId="4" type="noConversion"/>
  </si>
  <si>
    <t>Produced in India for RE4/2</t>
  </si>
  <si>
    <t>13a</t>
  </si>
  <si>
    <t>13b</t>
  </si>
  <si>
    <t>19a</t>
  </si>
  <si>
    <t>Made in Institute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</si>
  <si>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</si>
  <si>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</si>
  <si>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</si>
  <si>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</si>
  <si>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</si>
  <si>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</si>
  <si>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</si>
  <si>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</si>
  <si>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13aa</t>
  </si>
  <si>
    <t>13bb</t>
  </si>
  <si>
    <t>14a</t>
  </si>
  <si>
    <t>15a</t>
  </si>
  <si>
    <t>Crimping for Jupitor</t>
  </si>
  <si>
    <t>???</t>
  </si>
  <si>
    <t>47.78.78.030.8</t>
  </si>
  <si>
    <t>Hot melt Gun</t>
  </si>
  <si>
    <t>FEB insulation mylars RE4/3</t>
  </si>
  <si>
    <t>FEB insulation mylars RE4/2</t>
  </si>
  <si>
    <t>36a</t>
  </si>
  <si>
    <t>36b</t>
  </si>
  <si>
    <t>36d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</si>
  <si>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</si>
  <si>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</si>
  <si>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</si>
  <si>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</si>
  <si>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</si>
  <si>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</si>
  <si>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</si>
  <si>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</si>
  <si>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</si>
  <si>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</si>
  <si>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</si>
  <si>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</si>
  <si>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</si>
  <si>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 xml:space="preserve">6 soldering protection strips </t>
  </si>
  <si>
    <t>Cleaning paper</t>
  </si>
  <si>
    <t>04.94.20.225.6</t>
  </si>
  <si>
    <t>04.95.45.251.8</t>
  </si>
  <si>
    <t>55.60.82.150.2</t>
  </si>
  <si>
    <t>NON VERIFIED Transcription</t>
  </si>
  <si>
    <t>Quantity for 10 chambers</t>
  </si>
  <si>
    <t>Cost for 10 ch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</si>
  <si>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</si>
  <si>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</si>
  <si>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</si>
  <si>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</si>
  <si>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</si>
  <si>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</si>
  <si>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</si>
  <si>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</si>
  <si>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</si>
  <si>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</si>
  <si>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</si>
  <si>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</si>
  <si>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</si>
  <si>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Bossard</t>
  </si>
  <si>
    <t>BN 616 A2</t>
  </si>
  <si>
    <t>ferrules  09.46.11.195.9 (Adapter End)</t>
  </si>
  <si>
    <t>ferrules , round (Cu,Sn) material  (Copper sheet End)</t>
  </si>
  <si>
    <t>Cost for 1 ch</t>
  </si>
  <si>
    <t>Pakistan</t>
  </si>
  <si>
    <t>Input from Waqar &amp; Ian 27 may 2011</t>
  </si>
  <si>
    <t>[chf]</t>
  </si>
  <si>
    <t>Drawings ?</t>
  </si>
  <si>
    <t xml:space="preserve">09.46.11.195.9 </t>
  </si>
  <si>
    <t>3701K</t>
  </si>
  <si>
    <t>VOGT SA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</si>
  <si>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</si>
  <si>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</si>
  <si>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</si>
  <si>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</si>
  <si>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</si>
  <si>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</si>
  <si>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</si>
  <si>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</si>
  <si>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</si>
  <si>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</si>
  <si>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</si>
  <si>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</si>
  <si>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</si>
  <si>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</si>
  <si>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</si>
  <si>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>Produced in Korea</t>
  </si>
  <si>
    <t>Produced in China</t>
  </si>
  <si>
    <t>See Jean-Paul (Luc's drawings:</t>
  </si>
  <si>
    <t>l-profile-r4-ring2(3).pdf</t>
  </si>
  <si>
    <t>l-profile-small-ring2(3).pdf</t>
  </si>
  <si>
    <t xml:space="preserve"> (see item 18)</t>
  </si>
  <si>
    <t>RE4_gaspipe-design.ppt)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</si>
  <si>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</si>
  <si>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</si>
  <si>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</si>
  <si>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</si>
  <si>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</si>
  <si>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</si>
  <si>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</si>
  <si>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</si>
  <si>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</si>
  <si>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</si>
  <si>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</si>
  <si>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</si>
  <si>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47.62.71.200.9</t>
  </si>
  <si>
    <t>47.62.32.316.4</t>
  </si>
  <si>
    <t xml:space="preserve">FEBs </t>
  </si>
  <si>
    <t>3 pin HV connector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</si>
  <si>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</si>
  <si>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</si>
  <si>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</si>
  <si>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</si>
  <si>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</si>
  <si>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</si>
  <si>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</si>
  <si>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</si>
  <si>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</si>
  <si>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</si>
  <si>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47.43.77.030.3</t>
  </si>
  <si>
    <t>47.62.39.316.6</t>
  </si>
  <si>
    <t>09.55.03.326.2</t>
  </si>
  <si>
    <t>09.55.03.426.9</t>
  </si>
  <si>
    <t>Input from Ian 22 July 2011</t>
  </si>
  <si>
    <t>pieces</t>
  </si>
  <si>
    <t>roll</t>
  </si>
  <si>
    <t>Conductive copper tape Width 25mmm</t>
  </si>
  <si>
    <t>litre</t>
  </si>
  <si>
    <t>litres</t>
  </si>
  <si>
    <t>Bakelite 0.5mm</t>
  </si>
  <si>
    <t>6b</t>
  </si>
  <si>
    <t>6bb</t>
  </si>
  <si>
    <t>Produced in India for RE4/3</t>
  </si>
  <si>
    <t>Source</t>
  </si>
  <si>
    <t>Order Ref</t>
  </si>
  <si>
    <t>Expected delivery</t>
  </si>
  <si>
    <t>Available in ISR/904</t>
  </si>
  <si>
    <t>Component desciption</t>
  </si>
  <si>
    <t>Made in India for RE4/2</t>
  </si>
  <si>
    <t>Made in India for RE4/3</t>
  </si>
  <si>
    <t>In Stock</t>
  </si>
  <si>
    <t>????</t>
  </si>
  <si>
    <t>CERN</t>
  </si>
  <si>
    <t>Insulation mylar between HCP&amp;gas gaps 175microns</t>
  </si>
  <si>
    <t>M6×12 screws  (Was mag. now amag. Hex head) RE4/2</t>
  </si>
  <si>
    <t>Conductive Aluminum tape width 50mm</t>
  </si>
  <si>
    <t>04.95.40.625.8</t>
  </si>
  <si>
    <t>04.95.60.251.8</t>
  </si>
  <si>
    <t>58c</t>
  </si>
  <si>
    <t>04.95.60.213.4</t>
  </si>
  <si>
    <t>Bakelite 0.5mm x ??mm</t>
  </si>
  <si>
    <t>Produced in India (4/2)</t>
  </si>
  <si>
    <t>Produced in India (4/3)</t>
  </si>
  <si>
    <t>XXXXXXX</t>
  </si>
  <si>
    <t>In Stock in Belgium</t>
  </si>
  <si>
    <t>In Stock in India</t>
  </si>
  <si>
    <t>Gas-gap</t>
  </si>
  <si>
    <t>Legris ferrule unions Gas int ferrule insert Ø6-4 RE4/2</t>
  </si>
  <si>
    <t>Legris ferrule unions Gas nut for Ø6 RE4/2</t>
  </si>
  <si>
    <t>Legris bulkhead unions for Ø6 RE4/2</t>
  </si>
  <si>
    <t>Ø6mm LDPE gas pipe RE4/2</t>
  </si>
  <si>
    <t>Legris ferrule unions Gas int ferrule insert Ø6-4 RE4/3</t>
  </si>
  <si>
    <t>Legris ferrule unions Gas ext ferrule for Ø6 RE4/2</t>
  </si>
  <si>
    <t>Legris ferrule unions Gas ext ferrule for Ø6 RE4/3</t>
  </si>
  <si>
    <t>Legris ferrule unions Gas nut  for Ø6 RE4/3</t>
  </si>
  <si>
    <t>Legris bulkhead unions for Ø6  RE4/3</t>
  </si>
  <si>
    <t>Ø6mm LDPE gas pipe  RE4/3</t>
  </si>
  <si>
    <t>Cooling Bulkhead brass Union Sagana Ø8mm</t>
  </si>
  <si>
    <t>41.35.43.008.5 (0,62CHF/Pc)</t>
  </si>
  <si>
    <t>41.35.43.058.5 (0,53CHF/Pc)</t>
  </si>
  <si>
    <t>41.35.43.108.2 (0,6CHF/Pc)</t>
  </si>
  <si>
    <t>NA</t>
  </si>
  <si>
    <t>M6×12 screws  amag. Con head RE4/3</t>
  </si>
  <si>
    <t>M6 Stainless steel flat washer</t>
  </si>
  <si>
    <t>47.78.15.006.0</t>
  </si>
  <si>
    <t xml:space="preserve">M5×6 Cyl head A4 screws (gap retainer &amp; Ext panel)  </t>
  </si>
  <si>
    <t>M5 Stainless steel flat washer</t>
  </si>
  <si>
    <t>47.78.15.005.1</t>
  </si>
  <si>
    <t>M3×16 Nick Br Cyl split screws Signal connector to PP</t>
  </si>
  <si>
    <t>M3 Hex Stainless steel nuts</t>
  </si>
  <si>
    <t>M3 Stainless steel flat washer</t>
  </si>
  <si>
    <t>47.78.15.003.3</t>
  </si>
  <si>
    <t>M3x16  Cyl slit head screws</t>
  </si>
  <si>
    <t>M3 Polyamid washers</t>
  </si>
  <si>
    <t>TOTAL</t>
  </si>
  <si>
    <t xml:space="preserve">04.86.62.130.9 </t>
  </si>
  <si>
    <t>04.95.20.125.3</t>
  </si>
  <si>
    <t>04.95.20.250.9</t>
  </si>
  <si>
    <t>44.84.50.390.0 (16,9271CHF/KG)</t>
  </si>
  <si>
    <t>37.30.35.074.3 (remov assembly)</t>
  </si>
  <si>
    <t>bottle</t>
  </si>
  <si>
    <t>Orapi thread locking compound (blue) eq Loctite 245</t>
  </si>
  <si>
    <t>Soldering tin (Pb62% Sn36% Ag2%) Ø1,2</t>
  </si>
  <si>
    <t>Plastic insulation yellow tape width 25mm</t>
  </si>
  <si>
    <t>Cotton plasticised Tape 25mm x 0,3 black</t>
  </si>
  <si>
    <t>Paper tape width 50mm x 0,12</t>
  </si>
  <si>
    <t>Double stick tape 12mm x 0,1</t>
  </si>
  <si>
    <t>Double stick tape 50mm x 0,1</t>
  </si>
  <si>
    <t>Kg</t>
  </si>
  <si>
    <t>Input  from JF Pernot 20 Sept 2011</t>
  </si>
  <si>
    <t>Input  from JFP, Lalit and Ian 26 Sept 2011</t>
  </si>
  <si>
    <t>Input  from JF Pernot 05 Oct 2011</t>
  </si>
  <si>
    <t>8b</t>
  </si>
  <si>
    <t xml:space="preserve"> Patch panels HV Jupitor</t>
  </si>
  <si>
    <t>8c</t>
  </si>
  <si>
    <t>Copper Cooling FEB plates</t>
  </si>
  <si>
    <t>Tooling</t>
  </si>
  <si>
    <t>Materials</t>
  </si>
  <si>
    <t>Sub Total</t>
  </si>
  <si>
    <t>Gas-gaps fixation L-brackets (4 types)</t>
  </si>
  <si>
    <t>voir EDH 4586561</t>
  </si>
  <si>
    <t xml:space="preserve">Raytronics AG </t>
  </si>
  <si>
    <t>ATUM-12/4-0 voir EDH 4614881</t>
  </si>
  <si>
    <t>Heat Shrinkable with adhesive Ø12-4mm</t>
  </si>
  <si>
    <t>Heat shrinkable  tube  (Ø4.8/2.4mm)</t>
  </si>
  <si>
    <t>Heat Shrinkable Ø12.5mm</t>
  </si>
  <si>
    <t>Spare Sagana front brass ferrules for Ø8mm</t>
  </si>
  <si>
    <t>Spare Sagana Rear brass ferrules for Ø8mm</t>
  </si>
  <si>
    <t>Spare Nuts Sagana for Ø8mm</t>
  </si>
  <si>
    <t xml:space="preserve"> Patch panels </t>
  </si>
  <si>
    <t>28.002.512-020</t>
  </si>
  <si>
    <t>23.100.152-041</t>
  </si>
  <si>
    <t>HV Jupitor Chassis body</t>
  </si>
  <si>
    <t>33b</t>
  </si>
  <si>
    <t>33c</t>
  </si>
  <si>
    <t>532-F4</t>
  </si>
  <si>
    <t>HV Jupitor Fem insulator</t>
  </si>
  <si>
    <t>532-F5</t>
  </si>
  <si>
    <t>04.61.11.145.5</t>
  </si>
  <si>
    <t>29.20.01.362.9 (27,58CH/Roll)</t>
  </si>
  <si>
    <t>Quantity for 40 chambers</t>
  </si>
  <si>
    <t>Input  from JF Pernot 10 Oct 2011</t>
  </si>
  <si>
    <t>Alu "A" Frame</t>
  </si>
  <si>
    <t xml:space="preserve">M8 Securing screws </t>
  </si>
  <si>
    <t>Reinforcement bars</t>
  </si>
  <si>
    <t>Lifting Bolts</t>
  </si>
  <si>
    <t>Lifting Eyes</t>
  </si>
  <si>
    <t>Inter gas connexions</t>
  </si>
  <si>
    <t>Legris Unions</t>
  </si>
  <si>
    <t>LDPE Pipe</t>
  </si>
  <si>
    <t>Inter cooling connexions</t>
  </si>
  <si>
    <t>Sagana 8mm</t>
  </si>
  <si>
    <t>8mm Cu pipe</t>
  </si>
  <si>
    <t>Cable clamps for RE4/3</t>
  </si>
  <si>
    <t>Protective inter chamber cover</t>
  </si>
  <si>
    <t>Lifting Fixture</t>
  </si>
  <si>
    <t>Input from Ian 11 Oct 2011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</si>
</sst>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1" fillId="3" borderId="2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4" borderId="0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4" xfId="0" applyNumberFormat="1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center" wrapText="1"/>
    </xf>
    <xf numFmtId="0" fontId="1" fillId="6" borderId="8" xfId="0" applyNumberFormat="1" applyFont="1" applyFill="1" applyBorder="1" applyAlignment="1">
      <alignment horizontal="center" wrapText="1"/>
    </xf>
    <xf numFmtId="0" fontId="1" fillId="6" borderId="10" xfId="0" applyNumberFormat="1" applyFont="1" applyFill="1" applyBorder="1" applyAlignment="1">
      <alignment horizontal="center" wrapText="1"/>
    </xf>
    <xf numFmtId="0" fontId="1" fillId="6" borderId="1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6" xfId="0" applyFill="1" applyBorder="1"/>
    <xf numFmtId="0" fontId="0" fillId="0" borderId="5" xfId="0" applyBorder="1"/>
    <xf numFmtId="0" fontId="0" fillId="0" borderId="3" xfId="0" applyBorder="1"/>
    <xf numFmtId="0" fontId="0" fillId="6" borderId="0" xfId="0" applyFill="1" applyBorder="1"/>
    <xf numFmtId="0" fontId="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wrapText="1"/>
    </xf>
    <xf numFmtId="0" fontId="0" fillId="8" borderId="0" xfId="0" applyFill="1"/>
    <xf numFmtId="0" fontId="1" fillId="8" borderId="4" xfId="0" applyNumberFormat="1" applyFont="1" applyFill="1" applyBorder="1" applyAlignment="1">
      <alignment horizontal="center" wrapText="1"/>
    </xf>
    <xf numFmtId="0" fontId="1" fillId="8" borderId="8" xfId="0" applyNumberFormat="1" applyFont="1" applyFill="1" applyBorder="1" applyAlignment="1">
      <alignment horizontal="center" wrapText="1"/>
    </xf>
    <xf numFmtId="0" fontId="0" fillId="8" borderId="1" xfId="0" applyFill="1" applyBorder="1"/>
    <xf numFmtId="0" fontId="0" fillId="9" borderId="1" xfId="0" applyFill="1" applyBorder="1" applyAlignment="1">
      <alignment wrapText="1"/>
    </xf>
    <xf numFmtId="0" fontId="1" fillId="9" borderId="1" xfId="0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1" fillId="4" borderId="1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4" borderId="13" xfId="0" applyFill="1" applyBorder="1"/>
    <xf numFmtId="0" fontId="0" fillId="0" borderId="7" xfId="0" applyFill="1" applyBorder="1"/>
    <xf numFmtId="0" fontId="1" fillId="8" borderId="10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 wrapText="1"/>
    </xf>
    <xf numFmtId="0" fontId="0" fillId="8" borderId="1" xfId="0" applyFill="1" applyBorder="1"/>
    <xf numFmtId="0" fontId="0" fillId="4" borderId="13" xfId="0" applyFill="1" applyBorder="1" applyAlignment="1">
      <alignment wrapText="1"/>
    </xf>
    <xf numFmtId="0" fontId="1" fillId="4" borderId="14" xfId="0" applyNumberFormat="1" applyFont="1" applyFill="1" applyBorder="1" applyAlignment="1">
      <alignment horizontal="center" wrapText="1"/>
    </xf>
    <xf numFmtId="0" fontId="1" fillId="4" borderId="15" xfId="0" applyNumberFormat="1" applyFont="1" applyFill="1" applyBorder="1" applyAlignment="1">
      <alignment horizontal="center" wrapText="1"/>
    </xf>
    <xf numFmtId="0" fontId="1" fillId="4" borderId="13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0" fillId="0" borderId="13" xfId="0" applyBorder="1"/>
    <xf numFmtId="0" fontId="0" fillId="0" borderId="7" xfId="0" applyBorder="1"/>
    <xf numFmtId="0" fontId="0" fillId="5" borderId="7" xfId="0" applyFill="1" applyBorder="1"/>
    <xf numFmtId="0" fontId="0" fillId="9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8" borderId="5" xfId="0" applyNumberFormat="1" applyFont="1" applyFill="1" applyBorder="1" applyAlignment="1">
      <alignment horizontal="center" wrapText="1"/>
    </xf>
    <xf numFmtId="0" fontId="1" fillId="4" borderId="16" xfId="0" applyNumberFormat="1" applyFont="1" applyFill="1" applyBorder="1" applyAlignment="1">
      <alignment horizontal="center" wrapText="1"/>
    </xf>
    <xf numFmtId="0" fontId="1" fillId="9" borderId="5" xfId="0" applyNumberFormat="1" applyFont="1" applyFill="1" applyBorder="1" applyAlignment="1">
      <alignment horizontal="center" wrapText="1"/>
    </xf>
    <xf numFmtId="0" fontId="1" fillId="7" borderId="5" xfId="0" applyNumberFormat="1" applyFont="1" applyFill="1" applyBorder="1" applyAlignment="1">
      <alignment horizontal="center" wrapText="1"/>
    </xf>
    <xf numFmtId="0" fontId="1" fillId="8" borderId="6" xfId="0" applyNumberFormat="1" applyFont="1" applyFill="1" applyBorder="1" applyAlignment="1">
      <alignment horizontal="center" wrapText="1"/>
    </xf>
    <xf numFmtId="0" fontId="1" fillId="4" borderId="17" xfId="0" applyNumberFormat="1" applyFont="1" applyFill="1" applyBorder="1" applyAlignment="1">
      <alignment horizontal="center" wrapText="1"/>
    </xf>
    <xf numFmtId="0" fontId="0" fillId="9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0" borderId="1" xfId="0" applyFill="1" applyBorder="1"/>
    <xf numFmtId="0" fontId="0" fillId="0" borderId="0" xfId="0" applyNumberFormat="1"/>
    <xf numFmtId="0" fontId="5" fillId="6" borderId="9" xfId="0" applyNumberFormat="1" applyFont="1" applyFill="1" applyBorder="1" applyAlignment="1">
      <alignment horizontal="center" wrapText="1"/>
    </xf>
    <xf numFmtId="0" fontId="1" fillId="10" borderId="1" xfId="0" applyNumberFormat="1" applyFont="1" applyFill="1" applyBorder="1" applyAlignment="1">
      <alignment horizontal="center" wrapText="1"/>
    </xf>
    <xf numFmtId="0" fontId="1" fillId="6" borderId="0" xfId="0" applyNumberFormat="1" applyFont="1" applyFill="1" applyBorder="1" applyAlignment="1">
      <alignment horizontal="center" wrapText="1"/>
    </xf>
    <xf numFmtId="0" fontId="0" fillId="10" borderId="0" xfId="0" applyFill="1" applyAlignment="1">
      <alignment horizontal="center"/>
    </xf>
    <xf numFmtId="0" fontId="1" fillId="10" borderId="2" xfId="0" applyNumberFormat="1" applyFont="1" applyFill="1" applyBorder="1" applyAlignment="1">
      <alignment horizontal="center" wrapText="1"/>
    </xf>
    <xf numFmtId="0" fontId="0" fillId="10" borderId="0" xfId="0" applyFill="1" applyBorder="1"/>
    <xf numFmtId="0" fontId="0" fillId="6" borderId="0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NumberFormat="1" applyFill="1"/>
    <xf numFmtId="0" fontId="6" fillId="1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11" borderId="8" xfId="0" applyNumberFormat="1" applyFont="1" applyFill="1" applyBorder="1" applyAlignment="1">
      <alignment horizontal="center" wrapText="1"/>
    </xf>
    <xf numFmtId="0" fontId="1" fillId="12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/>
    </xf>
    <xf numFmtId="0" fontId="5" fillId="11" borderId="1" xfId="0" applyNumberFormat="1" applyFont="1" applyFill="1" applyBorder="1" applyAlignment="1">
      <alignment horizontal="center" wrapText="1"/>
    </xf>
    <xf numFmtId="0" fontId="5" fillId="11" borderId="2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1" borderId="4" xfId="0" applyNumberFormat="1" applyFont="1" applyFill="1" applyBorder="1" applyAlignment="1">
      <alignment horizontal="center" wrapText="1"/>
    </xf>
    <xf numFmtId="0" fontId="0" fillId="11" borderId="0" xfId="0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Fill="1" applyBorder="1"/>
    <xf numFmtId="0" fontId="1" fillId="11" borderId="2" xfId="0" applyNumberFormat="1" applyFont="1" applyFill="1" applyBorder="1" applyAlignment="1">
      <alignment horizontal="center" wrapText="1"/>
    </xf>
    <xf numFmtId="0" fontId="5" fillId="6" borderId="2" xfId="0" applyNumberFormat="1" applyFont="1" applyFill="1" applyBorder="1" applyAlignment="1">
      <alignment horizontal="center" wrapText="1"/>
    </xf>
    <xf numFmtId="0" fontId="1" fillId="6" borderId="9" xfId="0" applyNumberFormat="1" applyFont="1" applyFill="1" applyBorder="1" applyAlignment="1">
      <alignment horizontal="center" wrapText="1"/>
    </xf>
    <xf numFmtId="0" fontId="0" fillId="13" borderId="1" xfId="0" applyFill="1" applyBorder="1" applyAlignment="1">
      <alignment wrapText="1"/>
    </xf>
    <xf numFmtId="0" fontId="0" fillId="13" borderId="0" xfId="0" applyFill="1"/>
    <xf numFmtId="0" fontId="1" fillId="13" borderId="2" xfId="0" applyNumberFormat="1" applyFont="1" applyFill="1" applyBorder="1" applyAlignment="1">
      <alignment horizontal="center" wrapText="1"/>
    </xf>
    <xf numFmtId="0" fontId="1" fillId="13" borderId="0" xfId="0" applyNumberFormat="1" applyFont="1" applyFill="1" applyBorder="1" applyAlignment="1">
      <alignment horizontal="center" wrapText="1"/>
    </xf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15" fontId="0" fillId="13" borderId="0" xfId="0" applyNumberFormat="1" applyFill="1"/>
    <xf numFmtId="0" fontId="0" fillId="6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14" borderId="1" xfId="0" applyFill="1" applyBorder="1"/>
  </cellXfs>
  <cellStyles count="1">
    <cellStyle name="Normal" xfId="0" builtinId="0"/>
  </cellStyles>
  <dxfs count="0"/>
  <tableStyles count="0" defaultTableStyle="TableStyleMedium9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T154"/>
  <sheetViews>
    <sheetView tabSelected="1" view="pageLayout" topLeftCell="C127" zoomScale="75" zoomScaleNormal="100" zoomScalePageLayoutView="75" workbookViewId="0">
      <selection activeCell="E145" sqref="E145"/>
    </sheetView>
  </sheetViews>
  <sheetFormatPr defaultColWidth="8.85546875" defaultRowHeight="1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8" width="13.42578125" customWidth="1"/>
    <col min="9" max="15" width="14.42578125" customWidth="1"/>
    <col min="16" max="19" width="13.42578125" customWidth="1"/>
    <col min="20" max="20" width="35.140625" customWidth="1"/>
  </cols>
  <sheetData>
    <row r="1" spans="1:20" ht="30">
      <c r="C1" s="14" t="s">
        <v>90</v>
      </c>
      <c r="D1" s="14"/>
    </row>
    <row r="2" spans="1:20" ht="30">
      <c r="C2" s="14"/>
      <c r="D2" s="14"/>
    </row>
    <row r="3" spans="1:20">
      <c r="C3" s="13" t="s">
        <v>91</v>
      </c>
      <c r="D3" s="13"/>
      <c r="E3" s="13"/>
      <c r="F3" s="13"/>
      <c r="G3" s="13"/>
      <c r="H3" s="13"/>
      <c r="P3" s="19"/>
      <c r="Q3" s="19"/>
      <c r="R3" s="19"/>
      <c r="S3" s="19"/>
    </row>
    <row r="4" spans="1:20" ht="14.25" customHeight="1"/>
    <row r="5" spans="1:20" ht="14.25" customHeight="1"/>
    <row r="6" spans="1:20" ht="14.25" customHeight="1">
      <c r="C6" s="13" t="s">
        <v>85</v>
      </c>
      <c r="D6" s="13"/>
    </row>
    <row r="7" spans="1:20" ht="28.5" customHeight="1">
      <c r="A7" s="115" t="s">
        <v>135</v>
      </c>
      <c r="B7" s="116" t="s">
        <v>179</v>
      </c>
      <c r="C7" s="116" t="s">
        <v>136</v>
      </c>
      <c r="D7" s="5"/>
      <c r="T7" s="13" t="s">
        <v>109</v>
      </c>
    </row>
    <row r="8" spans="1:20" ht="30">
      <c r="A8" s="5"/>
      <c r="B8" s="5"/>
      <c r="C8" s="117" t="s">
        <v>175</v>
      </c>
      <c r="D8" s="5"/>
      <c r="E8" s="128" t="s">
        <v>138</v>
      </c>
      <c r="F8" s="30" t="s">
        <v>68</v>
      </c>
      <c r="G8" s="30"/>
      <c r="H8" s="30"/>
      <c r="I8" s="129" t="s">
        <v>86</v>
      </c>
      <c r="J8" s="11"/>
      <c r="K8" s="121"/>
      <c r="L8" s="130" t="s">
        <v>88</v>
      </c>
      <c r="M8" s="12" t="s">
        <v>89</v>
      </c>
      <c r="N8" s="47" t="s">
        <v>176</v>
      </c>
      <c r="O8" s="66" t="s">
        <v>177</v>
      </c>
      <c r="P8" s="74"/>
      <c r="Q8" s="74"/>
      <c r="R8" s="74"/>
      <c r="S8" s="75"/>
    </row>
    <row r="9" spans="1:20" ht="30">
      <c r="A9" s="5"/>
      <c r="B9" s="5"/>
      <c r="C9" s="5" t="s">
        <v>137</v>
      </c>
      <c r="D9" s="5" t="s">
        <v>93</v>
      </c>
      <c r="E9" s="128"/>
      <c r="F9" s="30" t="s">
        <v>69</v>
      </c>
      <c r="G9" s="30" t="s">
        <v>105</v>
      </c>
      <c r="H9" s="30"/>
      <c r="I9" s="129"/>
      <c r="J9" s="11" t="s">
        <v>87</v>
      </c>
      <c r="K9" s="121" t="s">
        <v>272</v>
      </c>
      <c r="L9" s="130"/>
      <c r="M9" s="12"/>
      <c r="N9" s="47"/>
      <c r="O9" s="66"/>
      <c r="P9" s="52" t="s">
        <v>178</v>
      </c>
      <c r="Q9" s="52" t="s">
        <v>184</v>
      </c>
      <c r="R9" s="75" t="s">
        <v>196</v>
      </c>
      <c r="S9" s="75" t="s">
        <v>197</v>
      </c>
    </row>
    <row r="10" spans="1:20" ht="15.75" thickBot="1">
      <c r="E10" s="31"/>
      <c r="F10" s="31"/>
      <c r="G10" s="31" t="s">
        <v>108</v>
      </c>
      <c r="H10" s="31"/>
      <c r="I10" s="6"/>
      <c r="J10" s="6" t="s">
        <v>108</v>
      </c>
      <c r="K10" s="122"/>
      <c r="L10" s="8"/>
      <c r="M10" s="8" t="s">
        <v>108</v>
      </c>
      <c r="N10" s="48"/>
      <c r="O10" s="8"/>
      <c r="P10" s="74"/>
      <c r="Q10" s="74"/>
      <c r="R10" s="74"/>
      <c r="S10" s="76"/>
      <c r="T10" s="72"/>
    </row>
    <row r="11" spans="1:20" ht="16.5" thickTop="1" thickBot="1">
      <c r="A11" s="1">
        <v>1</v>
      </c>
      <c r="B11" s="63" t="s">
        <v>198</v>
      </c>
      <c r="C11" s="5" t="s">
        <v>128</v>
      </c>
      <c r="D11" s="95" t="s">
        <v>139</v>
      </c>
      <c r="E11" s="32">
        <v>3</v>
      </c>
      <c r="F11" s="32" t="s">
        <v>166</v>
      </c>
      <c r="G11" s="33"/>
      <c r="H11" s="33" t="s">
        <v>213</v>
      </c>
      <c r="I11" s="7">
        <f>E11*10</f>
        <v>30</v>
      </c>
      <c r="J11" s="7">
        <f>G11*10</f>
        <v>0</v>
      </c>
      <c r="K11" s="123">
        <f>E11*40</f>
        <v>120</v>
      </c>
      <c r="L11" s="9">
        <f t="shared" ref="L11:L30" si="0">E11*170</f>
        <v>510</v>
      </c>
      <c r="M11" s="9">
        <f>G11*170</f>
        <v>0</v>
      </c>
      <c r="N11" s="49"/>
      <c r="O11" s="67"/>
      <c r="P11" s="53"/>
      <c r="Q11" s="53"/>
      <c r="R11" s="53"/>
      <c r="S11" s="44"/>
      <c r="T11" s="72"/>
    </row>
    <row r="12" spans="1:20" ht="16.5" thickTop="1" thickBot="1">
      <c r="A12" s="1">
        <v>2</v>
      </c>
      <c r="B12" s="5" t="s">
        <v>121</v>
      </c>
      <c r="C12" s="5" t="s">
        <v>129</v>
      </c>
      <c r="D12" s="95" t="s">
        <v>139</v>
      </c>
      <c r="E12" s="34">
        <v>1</v>
      </c>
      <c r="F12" s="32" t="s">
        <v>166</v>
      </c>
      <c r="G12" s="33"/>
      <c r="H12" s="33" t="s">
        <v>213</v>
      </c>
      <c r="I12" s="7">
        <f t="shared" ref="I12:I31" si="1">E12*10</f>
        <v>10</v>
      </c>
      <c r="J12" s="7">
        <f t="shared" ref="J12:J31" si="2">G12*10</f>
        <v>0</v>
      </c>
      <c r="K12" s="123">
        <f t="shared" ref="K12:K32" si="3">E12*40</f>
        <v>40</v>
      </c>
      <c r="L12" s="9">
        <f t="shared" si="0"/>
        <v>170</v>
      </c>
      <c r="M12" s="9">
        <f t="shared" ref="M12:M31" si="4">G12*170</f>
        <v>0</v>
      </c>
      <c r="N12" s="50"/>
      <c r="O12" s="68"/>
      <c r="P12" s="53"/>
      <c r="Q12" s="53"/>
      <c r="R12" s="53"/>
      <c r="S12" s="44"/>
      <c r="T12" s="72"/>
    </row>
    <row r="13" spans="1:20" ht="16.5" thickTop="1" thickBot="1">
      <c r="A13" s="1">
        <v>3</v>
      </c>
      <c r="B13" s="5" t="s">
        <v>122</v>
      </c>
      <c r="C13" s="5" t="s">
        <v>129</v>
      </c>
      <c r="D13" s="95" t="s">
        <v>139</v>
      </c>
      <c r="E13" s="34">
        <v>1</v>
      </c>
      <c r="F13" s="32" t="s">
        <v>166</v>
      </c>
      <c r="G13" s="33"/>
      <c r="H13" s="33" t="s">
        <v>213</v>
      </c>
      <c r="I13" s="7">
        <f t="shared" si="1"/>
        <v>10</v>
      </c>
      <c r="J13" s="7">
        <f t="shared" si="2"/>
        <v>0</v>
      </c>
      <c r="K13" s="123">
        <f t="shared" si="3"/>
        <v>40</v>
      </c>
      <c r="L13" s="9">
        <f t="shared" si="0"/>
        <v>170</v>
      </c>
      <c r="M13" s="9">
        <f t="shared" si="4"/>
        <v>0</v>
      </c>
      <c r="N13" s="50"/>
      <c r="O13" s="68"/>
      <c r="P13" s="53"/>
      <c r="Q13" s="53"/>
      <c r="R13" s="53"/>
      <c r="S13" s="44"/>
      <c r="T13" s="72"/>
    </row>
    <row r="14" spans="1:20" ht="16.5" thickTop="1" thickBot="1">
      <c r="A14" s="1">
        <v>4</v>
      </c>
      <c r="B14" s="5" t="s">
        <v>123</v>
      </c>
      <c r="C14" s="5" t="s">
        <v>129</v>
      </c>
      <c r="D14" s="95" t="s">
        <v>139</v>
      </c>
      <c r="E14" s="34">
        <v>3</v>
      </c>
      <c r="F14" s="32" t="s">
        <v>166</v>
      </c>
      <c r="G14" s="33"/>
      <c r="H14" s="33" t="s">
        <v>213</v>
      </c>
      <c r="I14" s="7">
        <f t="shared" si="1"/>
        <v>30</v>
      </c>
      <c r="J14" s="7">
        <f t="shared" si="2"/>
        <v>0</v>
      </c>
      <c r="K14" s="123">
        <f t="shared" si="3"/>
        <v>120</v>
      </c>
      <c r="L14" s="9">
        <f t="shared" si="0"/>
        <v>510</v>
      </c>
      <c r="M14" s="9">
        <f t="shared" si="4"/>
        <v>0</v>
      </c>
      <c r="N14" s="50"/>
      <c r="O14" s="68"/>
      <c r="P14" s="53"/>
      <c r="Q14" s="53"/>
      <c r="R14" s="53"/>
      <c r="S14" s="44"/>
      <c r="T14" s="72"/>
    </row>
    <row r="15" spans="1:20" ht="16.5" thickTop="1" thickBot="1">
      <c r="A15" s="1">
        <v>5</v>
      </c>
      <c r="B15" s="5" t="s">
        <v>124</v>
      </c>
      <c r="C15" s="5" t="s">
        <v>129</v>
      </c>
      <c r="D15" s="95" t="s">
        <v>139</v>
      </c>
      <c r="E15" s="34">
        <v>1</v>
      </c>
      <c r="F15" s="32" t="s">
        <v>166</v>
      </c>
      <c r="G15" s="33"/>
      <c r="H15" s="33" t="s">
        <v>213</v>
      </c>
      <c r="I15" s="7">
        <f t="shared" si="1"/>
        <v>10</v>
      </c>
      <c r="J15" s="7">
        <f t="shared" si="2"/>
        <v>0</v>
      </c>
      <c r="K15" s="123">
        <f t="shared" si="3"/>
        <v>40</v>
      </c>
      <c r="L15" s="9">
        <f t="shared" si="0"/>
        <v>170</v>
      </c>
      <c r="M15" s="9">
        <f t="shared" si="4"/>
        <v>0</v>
      </c>
      <c r="N15" s="50"/>
      <c r="O15" s="68"/>
      <c r="P15" s="53"/>
      <c r="Q15" s="53"/>
      <c r="R15" s="53"/>
      <c r="S15" s="44"/>
      <c r="T15" s="72"/>
    </row>
    <row r="16" spans="1:20" ht="16.5" thickTop="1" thickBot="1">
      <c r="A16" s="1">
        <v>6</v>
      </c>
      <c r="B16" s="5" t="s">
        <v>251</v>
      </c>
      <c r="C16" s="16" t="s">
        <v>33</v>
      </c>
      <c r="D16" s="95" t="s">
        <v>139</v>
      </c>
      <c r="E16" s="105">
        <v>4</v>
      </c>
      <c r="F16" s="32" t="s">
        <v>166</v>
      </c>
      <c r="G16" s="33">
        <v>40</v>
      </c>
      <c r="H16" s="33"/>
      <c r="I16" s="7">
        <f t="shared" si="1"/>
        <v>40</v>
      </c>
      <c r="J16" s="7">
        <f t="shared" si="2"/>
        <v>400</v>
      </c>
      <c r="K16" s="123">
        <f t="shared" si="3"/>
        <v>160</v>
      </c>
      <c r="L16" s="9">
        <f t="shared" si="0"/>
        <v>680</v>
      </c>
      <c r="M16" s="9">
        <f t="shared" si="4"/>
        <v>6800</v>
      </c>
      <c r="N16" s="50"/>
      <c r="O16" s="68"/>
      <c r="P16" s="53"/>
      <c r="Q16" s="53"/>
      <c r="R16" s="53"/>
      <c r="S16" s="44"/>
      <c r="T16" s="72"/>
    </row>
    <row r="17" spans="1:20" ht="16.5" thickTop="1" thickBot="1">
      <c r="A17" s="1" t="s">
        <v>48</v>
      </c>
      <c r="B17" s="63" t="s">
        <v>192</v>
      </c>
      <c r="C17" s="63" t="s">
        <v>193</v>
      </c>
      <c r="D17" s="95" t="s">
        <v>139</v>
      </c>
      <c r="E17" s="105">
        <v>1</v>
      </c>
      <c r="F17" s="32" t="s">
        <v>166</v>
      </c>
      <c r="G17" s="33">
        <v>4.5</v>
      </c>
      <c r="H17" s="33"/>
      <c r="I17" s="7">
        <f t="shared" si="1"/>
        <v>10</v>
      </c>
      <c r="J17" s="7">
        <f t="shared" si="2"/>
        <v>45</v>
      </c>
      <c r="K17" s="123">
        <f t="shared" si="3"/>
        <v>40</v>
      </c>
      <c r="L17" s="9">
        <f t="shared" si="0"/>
        <v>170</v>
      </c>
      <c r="M17" s="9">
        <f t="shared" si="4"/>
        <v>765</v>
      </c>
      <c r="N17" s="50"/>
      <c r="O17" s="68"/>
      <c r="P17" s="53"/>
      <c r="Q17" s="53"/>
      <c r="R17" s="53"/>
      <c r="S17" s="44"/>
      <c r="T17" s="72"/>
    </row>
    <row r="18" spans="1:20" ht="16.5" thickTop="1" thickBot="1">
      <c r="A18" s="1">
        <v>7</v>
      </c>
      <c r="B18" s="5" t="s">
        <v>126</v>
      </c>
      <c r="C18" s="16" t="s">
        <v>33</v>
      </c>
      <c r="D18" s="95" t="s">
        <v>139</v>
      </c>
      <c r="E18" s="34">
        <v>3</v>
      </c>
      <c r="F18" s="32" t="s">
        <v>166</v>
      </c>
      <c r="G18" s="33"/>
      <c r="H18" s="94" t="s">
        <v>213</v>
      </c>
      <c r="I18" s="7">
        <f t="shared" si="1"/>
        <v>30</v>
      </c>
      <c r="J18" s="7">
        <f t="shared" si="2"/>
        <v>0</v>
      </c>
      <c r="K18" s="123">
        <f t="shared" si="3"/>
        <v>120</v>
      </c>
      <c r="L18" s="9">
        <f t="shared" si="0"/>
        <v>510</v>
      </c>
      <c r="M18" s="9">
        <f t="shared" si="4"/>
        <v>0</v>
      </c>
      <c r="N18" s="50"/>
      <c r="O18" s="68"/>
      <c r="P18" s="53"/>
      <c r="Q18" s="53"/>
      <c r="R18" s="53"/>
      <c r="S18" s="44"/>
      <c r="T18" s="73"/>
    </row>
    <row r="19" spans="1:20" ht="16.5" thickTop="1" thickBot="1">
      <c r="A19" s="1">
        <v>8</v>
      </c>
      <c r="B19" s="5" t="s">
        <v>261</v>
      </c>
      <c r="C19" s="63" t="s">
        <v>180</v>
      </c>
      <c r="D19" s="95" t="s">
        <v>139</v>
      </c>
      <c r="E19" s="34">
        <v>1</v>
      </c>
      <c r="F19" s="32" t="s">
        <v>166</v>
      </c>
      <c r="G19" s="109">
        <v>20</v>
      </c>
      <c r="H19" s="90"/>
      <c r="I19" s="7">
        <f t="shared" si="1"/>
        <v>10</v>
      </c>
      <c r="J19" s="7">
        <f t="shared" si="2"/>
        <v>200</v>
      </c>
      <c r="K19" s="123">
        <f t="shared" si="3"/>
        <v>40</v>
      </c>
      <c r="L19" s="9">
        <f t="shared" si="0"/>
        <v>170</v>
      </c>
      <c r="M19" s="9">
        <f t="shared" si="4"/>
        <v>3400</v>
      </c>
      <c r="N19" s="50"/>
      <c r="O19" s="68"/>
      <c r="P19" s="53"/>
      <c r="Q19" s="53"/>
      <c r="R19" s="53"/>
      <c r="S19" s="44"/>
      <c r="T19" s="73"/>
    </row>
    <row r="20" spans="1:20" s="19" customFormat="1" ht="16.5" thickTop="1" thickBot="1">
      <c r="A20" s="110" t="s">
        <v>244</v>
      </c>
      <c r="B20" s="63" t="s">
        <v>245</v>
      </c>
      <c r="C20" s="63" t="s">
        <v>180</v>
      </c>
      <c r="D20" s="95" t="s">
        <v>139</v>
      </c>
      <c r="E20" s="34">
        <v>1</v>
      </c>
      <c r="F20" s="32" t="s">
        <v>166</v>
      </c>
      <c r="G20" s="109">
        <v>20</v>
      </c>
      <c r="H20" s="90"/>
      <c r="I20" s="7">
        <f t="shared" si="1"/>
        <v>10</v>
      </c>
      <c r="J20" s="7">
        <f t="shared" si="2"/>
        <v>200</v>
      </c>
      <c r="K20" s="123">
        <f t="shared" si="3"/>
        <v>40</v>
      </c>
      <c r="L20" s="9">
        <f t="shared" si="0"/>
        <v>170</v>
      </c>
      <c r="M20" s="9">
        <f t="shared" si="4"/>
        <v>3400</v>
      </c>
      <c r="N20" s="50"/>
      <c r="O20" s="68"/>
      <c r="P20" s="53"/>
      <c r="Q20" s="53"/>
      <c r="R20" s="53"/>
      <c r="S20" s="44"/>
      <c r="T20" s="22"/>
    </row>
    <row r="21" spans="1:20" ht="16.5" thickTop="1" thickBot="1">
      <c r="A21" s="1">
        <v>9</v>
      </c>
      <c r="B21" s="5" t="s">
        <v>185</v>
      </c>
      <c r="C21" s="16" t="s">
        <v>33</v>
      </c>
      <c r="D21" s="15" t="s">
        <v>146</v>
      </c>
      <c r="E21" s="34">
        <v>4</v>
      </c>
      <c r="F21" s="32" t="s">
        <v>70</v>
      </c>
      <c r="G21" s="90">
        <v>25.73</v>
      </c>
      <c r="H21" s="90"/>
      <c r="I21" s="7">
        <f t="shared" si="1"/>
        <v>40</v>
      </c>
      <c r="J21" s="7">
        <f t="shared" si="2"/>
        <v>257.3</v>
      </c>
      <c r="K21" s="123">
        <f t="shared" si="3"/>
        <v>160</v>
      </c>
      <c r="L21" s="9">
        <f t="shared" si="0"/>
        <v>680</v>
      </c>
      <c r="M21" s="9">
        <f t="shared" si="4"/>
        <v>4374.1000000000004</v>
      </c>
      <c r="N21" s="50" t="s">
        <v>183</v>
      </c>
      <c r="O21" s="68" t="s">
        <v>59</v>
      </c>
      <c r="P21" s="53"/>
      <c r="Q21" s="53"/>
      <c r="R21" s="53"/>
      <c r="S21" s="44" t="s">
        <v>182</v>
      </c>
      <c r="T21" s="73"/>
    </row>
    <row r="22" spans="1:20" ht="16.5" thickTop="1" thickBot="1">
      <c r="A22" s="1">
        <v>10</v>
      </c>
      <c r="B22" s="5" t="s">
        <v>10</v>
      </c>
      <c r="C22" s="16" t="s">
        <v>11</v>
      </c>
      <c r="D22" s="27" t="s">
        <v>34</v>
      </c>
      <c r="E22" s="35">
        <v>4</v>
      </c>
      <c r="F22" s="32" t="s">
        <v>166</v>
      </c>
      <c r="G22" s="36">
        <v>2</v>
      </c>
      <c r="H22" s="90"/>
      <c r="I22" s="7">
        <f t="shared" si="1"/>
        <v>40</v>
      </c>
      <c r="J22" s="7">
        <f t="shared" si="2"/>
        <v>20</v>
      </c>
      <c r="K22" s="123">
        <f t="shared" si="3"/>
        <v>160</v>
      </c>
      <c r="L22" s="9">
        <f t="shared" si="0"/>
        <v>680</v>
      </c>
      <c r="M22" s="9">
        <f t="shared" si="4"/>
        <v>340</v>
      </c>
      <c r="N22" s="61"/>
      <c r="O22" s="23"/>
      <c r="P22" s="53"/>
      <c r="Q22" s="53"/>
      <c r="R22" s="53"/>
      <c r="S22" s="44"/>
      <c r="T22" s="72"/>
    </row>
    <row r="23" spans="1:20" ht="16.5" thickTop="1" thickBot="1">
      <c r="A23" s="1"/>
      <c r="B23" s="5"/>
      <c r="C23" s="16"/>
      <c r="D23" s="16"/>
      <c r="E23" s="63"/>
      <c r="F23" s="63"/>
      <c r="G23" s="63"/>
      <c r="H23" s="63"/>
      <c r="I23" s="7">
        <f t="shared" si="1"/>
        <v>0</v>
      </c>
      <c r="J23" s="7">
        <f t="shared" si="2"/>
        <v>0</v>
      </c>
      <c r="K23" s="123">
        <f t="shared" si="3"/>
        <v>0</v>
      </c>
      <c r="L23" s="9">
        <f t="shared" si="0"/>
        <v>0</v>
      </c>
      <c r="M23" s="9">
        <f t="shared" si="4"/>
        <v>0</v>
      </c>
      <c r="N23" s="62"/>
      <c r="O23" s="69"/>
      <c r="P23" s="53"/>
      <c r="Q23" s="53"/>
      <c r="R23" s="53"/>
      <c r="S23" s="44"/>
      <c r="T23" s="15"/>
    </row>
    <row r="24" spans="1:20" ht="16.5" thickTop="1" thickBot="1">
      <c r="A24" s="1" t="s">
        <v>172</v>
      </c>
      <c r="B24" s="5" t="s">
        <v>125</v>
      </c>
      <c r="C24" s="16" t="s">
        <v>32</v>
      </c>
      <c r="D24" s="88" t="s">
        <v>139</v>
      </c>
      <c r="E24" s="91"/>
      <c r="F24" s="32" t="s">
        <v>166</v>
      </c>
      <c r="G24" s="120"/>
      <c r="H24" s="33" t="s">
        <v>213</v>
      </c>
      <c r="I24" s="7">
        <f t="shared" si="1"/>
        <v>0</v>
      </c>
      <c r="J24" s="7">
        <f t="shared" si="2"/>
        <v>0</v>
      </c>
      <c r="K24" s="123">
        <f t="shared" si="3"/>
        <v>0</v>
      </c>
      <c r="L24" s="9">
        <f t="shared" si="0"/>
        <v>0</v>
      </c>
      <c r="M24" s="9">
        <f t="shared" si="4"/>
        <v>0</v>
      </c>
      <c r="N24" s="62"/>
      <c r="O24" s="69"/>
      <c r="P24" s="53"/>
      <c r="Q24" s="53"/>
      <c r="R24" s="53"/>
      <c r="S24" s="44"/>
      <c r="T24" s="15"/>
    </row>
    <row r="25" spans="1:20" ht="16.5" thickTop="1" thickBot="1">
      <c r="A25" s="1" t="s">
        <v>173</v>
      </c>
      <c r="B25" s="63" t="s">
        <v>171</v>
      </c>
      <c r="C25" s="63" t="s">
        <v>194</v>
      </c>
      <c r="D25" s="88" t="s">
        <v>139</v>
      </c>
      <c r="E25" s="106">
        <v>1</v>
      </c>
      <c r="F25" s="32" t="s">
        <v>166</v>
      </c>
      <c r="G25" s="37">
        <v>4.5</v>
      </c>
      <c r="H25" s="92"/>
      <c r="I25" s="7">
        <f t="shared" si="1"/>
        <v>10</v>
      </c>
      <c r="J25" s="7">
        <f t="shared" si="2"/>
        <v>45</v>
      </c>
      <c r="K25" s="123">
        <f t="shared" si="3"/>
        <v>40</v>
      </c>
      <c r="L25" s="9">
        <f t="shared" si="0"/>
        <v>170</v>
      </c>
      <c r="M25" s="9">
        <f t="shared" si="4"/>
        <v>765</v>
      </c>
      <c r="N25" s="62"/>
      <c r="O25" s="69"/>
      <c r="P25" s="53"/>
      <c r="Q25" s="53"/>
      <c r="R25" s="53"/>
      <c r="S25" s="44"/>
      <c r="T25" s="15"/>
    </row>
    <row r="26" spans="1:20" ht="16.5" thickTop="1" thickBot="1">
      <c r="A26" s="1" t="s">
        <v>49</v>
      </c>
      <c r="B26" s="5" t="s">
        <v>126</v>
      </c>
      <c r="C26" s="16" t="s">
        <v>32</v>
      </c>
      <c r="D26" s="88" t="s">
        <v>139</v>
      </c>
      <c r="E26" s="91"/>
      <c r="F26" s="32" t="s">
        <v>166</v>
      </c>
      <c r="G26" s="118"/>
      <c r="H26" s="94" t="s">
        <v>213</v>
      </c>
      <c r="I26" s="7">
        <f t="shared" si="1"/>
        <v>0</v>
      </c>
      <c r="J26" s="7">
        <f t="shared" si="2"/>
        <v>0</v>
      </c>
      <c r="K26" s="123">
        <f t="shared" si="3"/>
        <v>0</v>
      </c>
      <c r="L26" s="9">
        <f t="shared" si="0"/>
        <v>0</v>
      </c>
      <c r="M26" s="9">
        <f t="shared" si="4"/>
        <v>0</v>
      </c>
      <c r="N26" s="62"/>
      <c r="O26" s="69"/>
      <c r="P26" s="53"/>
      <c r="Q26" s="53"/>
      <c r="R26" s="53"/>
      <c r="S26" s="44"/>
      <c r="T26" s="15"/>
    </row>
    <row r="27" spans="1:20" ht="16.5" thickTop="1" thickBot="1">
      <c r="A27" s="1" t="s">
        <v>50</v>
      </c>
      <c r="B27" s="5" t="s">
        <v>127</v>
      </c>
      <c r="C27" s="63" t="s">
        <v>181</v>
      </c>
      <c r="D27" s="88" t="s">
        <v>139</v>
      </c>
      <c r="E27" s="34">
        <v>1</v>
      </c>
      <c r="F27" s="32" t="s">
        <v>166</v>
      </c>
      <c r="G27" s="109">
        <v>20</v>
      </c>
      <c r="H27" s="33"/>
      <c r="I27" s="7">
        <f t="shared" si="1"/>
        <v>10</v>
      </c>
      <c r="J27" s="7">
        <f t="shared" si="2"/>
        <v>200</v>
      </c>
      <c r="K27" s="123">
        <f t="shared" si="3"/>
        <v>40</v>
      </c>
      <c r="L27" s="9">
        <f t="shared" si="0"/>
        <v>170</v>
      </c>
      <c r="M27" s="9">
        <f t="shared" si="4"/>
        <v>3400</v>
      </c>
      <c r="N27" s="62"/>
      <c r="O27" s="69"/>
      <c r="P27" s="53"/>
      <c r="Q27" s="53"/>
      <c r="R27" s="53"/>
      <c r="S27" s="44"/>
      <c r="T27" s="15"/>
    </row>
    <row r="28" spans="1:20" s="19" customFormat="1" ht="16.5" thickTop="1" thickBot="1">
      <c r="A28" s="110" t="s">
        <v>246</v>
      </c>
      <c r="B28" s="63" t="s">
        <v>245</v>
      </c>
      <c r="C28" s="63" t="s">
        <v>181</v>
      </c>
      <c r="D28" s="88" t="s">
        <v>139</v>
      </c>
      <c r="E28" s="34">
        <v>1</v>
      </c>
      <c r="F28" s="32" t="s">
        <v>166</v>
      </c>
      <c r="G28" s="109">
        <v>20</v>
      </c>
      <c r="H28" s="33"/>
      <c r="I28" s="7">
        <f t="shared" si="1"/>
        <v>10</v>
      </c>
      <c r="J28" s="7">
        <f t="shared" si="2"/>
        <v>200</v>
      </c>
      <c r="K28" s="123">
        <f t="shared" si="3"/>
        <v>40</v>
      </c>
      <c r="L28" s="9">
        <f t="shared" si="0"/>
        <v>170</v>
      </c>
      <c r="M28" s="9">
        <f t="shared" si="4"/>
        <v>3400</v>
      </c>
      <c r="N28" s="62"/>
      <c r="O28" s="69"/>
      <c r="P28" s="53"/>
      <c r="Q28" s="53"/>
      <c r="R28" s="53"/>
      <c r="S28" s="44"/>
      <c r="T28" s="22"/>
    </row>
    <row r="29" spans="1:20" ht="16.5" thickTop="1" thickBot="1">
      <c r="A29" s="1" t="s">
        <v>51</v>
      </c>
      <c r="B29" s="5" t="s">
        <v>185</v>
      </c>
      <c r="C29" s="16" t="s">
        <v>32</v>
      </c>
      <c r="D29" s="5" t="s">
        <v>230</v>
      </c>
      <c r="E29" s="37">
        <v>4</v>
      </c>
      <c r="F29" s="32" t="s">
        <v>70</v>
      </c>
      <c r="G29" s="119">
        <v>25.73</v>
      </c>
      <c r="H29" s="33"/>
      <c r="I29" s="7">
        <f t="shared" si="1"/>
        <v>40</v>
      </c>
      <c r="J29" s="7">
        <f t="shared" si="2"/>
        <v>257.3</v>
      </c>
      <c r="K29" s="123">
        <f t="shared" si="3"/>
        <v>160</v>
      </c>
      <c r="L29" s="9">
        <f t="shared" si="0"/>
        <v>680</v>
      </c>
      <c r="M29" s="9">
        <f t="shared" si="4"/>
        <v>4374.1000000000004</v>
      </c>
      <c r="N29" s="62"/>
      <c r="O29" s="69"/>
      <c r="P29" s="53"/>
      <c r="Q29" s="53"/>
      <c r="R29" s="53"/>
      <c r="S29" s="44"/>
      <c r="T29" s="15"/>
    </row>
    <row r="30" spans="1:20" ht="16.5" thickTop="1" thickBot="1">
      <c r="A30" s="93">
        <v>11</v>
      </c>
      <c r="B30" s="16"/>
      <c r="C30" s="16"/>
      <c r="D30" s="5"/>
      <c r="E30" s="37"/>
      <c r="F30" s="32"/>
      <c r="G30" s="33"/>
      <c r="H30" s="33"/>
      <c r="I30" s="7">
        <f t="shared" si="1"/>
        <v>0</v>
      </c>
      <c r="J30" s="7">
        <f t="shared" si="2"/>
        <v>0</v>
      </c>
      <c r="K30" s="123">
        <f t="shared" si="3"/>
        <v>0</v>
      </c>
      <c r="L30" s="9">
        <f t="shared" si="0"/>
        <v>0</v>
      </c>
      <c r="M30" s="56">
        <f t="shared" si="4"/>
        <v>0</v>
      </c>
      <c r="N30" s="62"/>
      <c r="O30" s="69"/>
      <c r="P30" s="53"/>
      <c r="Q30" s="53"/>
      <c r="R30" s="53"/>
      <c r="S30" s="44"/>
    </row>
    <row r="31" spans="1:20" ht="16.5" thickTop="1" thickBot="1">
      <c r="A31" s="1">
        <v>12</v>
      </c>
      <c r="B31" s="5" t="s">
        <v>247</v>
      </c>
      <c r="C31" s="16" t="s">
        <v>41</v>
      </c>
      <c r="D31" s="88" t="s">
        <v>139</v>
      </c>
      <c r="E31" s="37">
        <v>1</v>
      </c>
      <c r="F31" s="32" t="s">
        <v>166</v>
      </c>
      <c r="G31" s="109">
        <v>565</v>
      </c>
      <c r="H31" s="33"/>
      <c r="I31" s="26">
        <f t="shared" si="1"/>
        <v>10</v>
      </c>
      <c r="J31" s="7">
        <f t="shared" si="2"/>
        <v>5650</v>
      </c>
      <c r="K31" s="123">
        <f t="shared" si="3"/>
        <v>40</v>
      </c>
      <c r="L31" s="9">
        <f>E31*170</f>
        <v>170</v>
      </c>
      <c r="M31" s="56">
        <f t="shared" si="4"/>
        <v>96050</v>
      </c>
      <c r="N31" s="62"/>
      <c r="O31" s="69"/>
      <c r="P31" s="53"/>
      <c r="Q31" s="53"/>
      <c r="R31" s="53"/>
      <c r="S31" s="44"/>
      <c r="T31" s="72" t="s">
        <v>134</v>
      </c>
    </row>
    <row r="32" spans="1:20" ht="21.75" customHeight="1" thickTop="1" thickBot="1">
      <c r="A32" s="1" t="s">
        <v>52</v>
      </c>
      <c r="B32" s="5" t="s">
        <v>247</v>
      </c>
      <c r="C32" s="16" t="s">
        <v>174</v>
      </c>
      <c r="D32" s="88" t="s">
        <v>139</v>
      </c>
      <c r="E32" s="37">
        <v>1</v>
      </c>
      <c r="F32" s="32" t="s">
        <v>166</v>
      </c>
      <c r="G32" s="109">
        <v>620</v>
      </c>
      <c r="H32" s="33"/>
      <c r="I32" s="26">
        <f>E32*10</f>
        <v>10</v>
      </c>
      <c r="J32" s="7">
        <f>G32*10</f>
        <v>6200</v>
      </c>
      <c r="K32" s="123">
        <f t="shared" si="3"/>
        <v>40</v>
      </c>
      <c r="L32" s="9">
        <f>E32*170</f>
        <v>170</v>
      </c>
      <c r="M32" s="56">
        <f>G32*170</f>
        <v>105400</v>
      </c>
      <c r="N32" s="80"/>
      <c r="O32" s="81"/>
      <c r="P32" s="82"/>
      <c r="Q32" s="82"/>
      <c r="R32" s="82"/>
      <c r="S32" s="83"/>
      <c r="T32" s="72" t="s">
        <v>134</v>
      </c>
    </row>
    <row r="33" spans="1:20" ht="21.75" customHeight="1" thickTop="1">
      <c r="A33" s="1"/>
      <c r="B33" s="15"/>
      <c r="C33" s="22"/>
      <c r="D33" s="97" t="s">
        <v>250</v>
      </c>
      <c r="E33" s="39"/>
      <c r="F33" s="39"/>
      <c r="G33" s="98">
        <f>SUM(G11:G32)</f>
        <v>1367.46</v>
      </c>
      <c r="H33" s="39"/>
      <c r="I33" s="39"/>
      <c r="J33" s="39"/>
      <c r="K33" s="124"/>
      <c r="L33" s="39"/>
      <c r="M33" s="39"/>
      <c r="N33" s="39"/>
      <c r="O33" s="39"/>
      <c r="P33" s="39"/>
      <c r="Q33" s="39"/>
      <c r="R33" s="39"/>
      <c r="S33" s="39"/>
      <c r="T33" s="19"/>
    </row>
    <row r="34" spans="1:20">
      <c r="A34" s="2" t="s">
        <v>140</v>
      </c>
      <c r="E34" s="19"/>
      <c r="F34" s="19"/>
      <c r="G34" s="19"/>
      <c r="H34" s="19"/>
      <c r="I34" s="39"/>
      <c r="J34" s="19"/>
      <c r="K34" s="122"/>
      <c r="L34" s="19"/>
      <c r="M34" s="19"/>
      <c r="N34" s="22"/>
      <c r="O34" s="22"/>
      <c r="P34" s="22"/>
      <c r="Q34" s="22"/>
      <c r="R34" s="22"/>
      <c r="S34" s="22"/>
      <c r="T34" s="19" t="s">
        <v>130</v>
      </c>
    </row>
    <row r="35" spans="1:20">
      <c r="A35" s="2" t="s">
        <v>141</v>
      </c>
      <c r="E35" s="19"/>
      <c r="F35" s="19"/>
      <c r="G35" s="19"/>
      <c r="H35" s="19"/>
      <c r="I35" s="39"/>
      <c r="J35" s="19"/>
      <c r="K35" s="122"/>
      <c r="L35" s="19"/>
      <c r="M35" s="19"/>
      <c r="N35" s="22"/>
      <c r="O35" s="22"/>
      <c r="P35" s="22"/>
      <c r="Q35" s="22"/>
      <c r="R35" s="22"/>
      <c r="S35" s="22"/>
      <c r="T35" s="19" t="s">
        <v>131</v>
      </c>
    </row>
    <row r="36" spans="1:20">
      <c r="E36" s="19"/>
      <c r="F36" s="19"/>
      <c r="G36" s="19"/>
      <c r="H36" s="19"/>
      <c r="I36" s="39"/>
      <c r="J36" s="19"/>
      <c r="K36" s="122"/>
      <c r="L36" s="19"/>
      <c r="M36" s="19"/>
      <c r="N36" s="22"/>
      <c r="O36" s="22"/>
      <c r="P36" s="22"/>
      <c r="Q36" s="22"/>
      <c r="R36" s="22"/>
      <c r="S36" s="22"/>
      <c r="T36" s="19" t="s">
        <v>132</v>
      </c>
    </row>
    <row r="37" spans="1:20" ht="15.75" thickBot="1">
      <c r="E37" s="19"/>
      <c r="F37" s="19"/>
      <c r="G37" s="19"/>
      <c r="H37" s="19"/>
      <c r="I37" s="39"/>
      <c r="J37" s="19"/>
      <c r="K37" s="122"/>
      <c r="L37" s="19"/>
      <c r="M37" s="19"/>
      <c r="N37" s="22"/>
      <c r="O37" s="22"/>
      <c r="P37" s="22"/>
      <c r="Q37" s="22"/>
      <c r="R37" s="22"/>
      <c r="S37" s="22"/>
      <c r="T37" s="19"/>
    </row>
    <row r="38" spans="1:20" ht="16.5" thickTop="1" thickBot="1">
      <c r="A38" s="1">
        <v>13</v>
      </c>
      <c r="B38" s="5" t="s">
        <v>199</v>
      </c>
      <c r="C38" s="5" t="s">
        <v>94</v>
      </c>
      <c r="D38" s="5" t="s">
        <v>142</v>
      </c>
      <c r="E38" s="29">
        <v>4</v>
      </c>
      <c r="F38" s="32" t="s">
        <v>166</v>
      </c>
      <c r="G38" s="29">
        <v>0.56000000000000005</v>
      </c>
      <c r="H38" s="96"/>
      <c r="I38" s="7">
        <f>E38*10</f>
        <v>40</v>
      </c>
      <c r="J38" s="7">
        <f t="shared" ref="J38:J65" si="5">G38*10</f>
        <v>5.6000000000000005</v>
      </c>
      <c r="K38" s="123">
        <f>E38*40</f>
        <v>160</v>
      </c>
      <c r="L38" s="9">
        <f>E38*170</f>
        <v>680</v>
      </c>
      <c r="M38" s="56">
        <f t="shared" ref="M38:M59" si="6">G38*170</f>
        <v>95.2</v>
      </c>
      <c r="N38" s="84"/>
      <c r="O38" s="85"/>
      <c r="P38" s="86"/>
      <c r="Q38" s="86"/>
      <c r="R38" s="86"/>
      <c r="S38" s="87"/>
      <c r="T38" s="73"/>
    </row>
    <row r="39" spans="1:20" ht="16.5" thickTop="1" thickBot="1">
      <c r="A39" s="1" t="s">
        <v>42</v>
      </c>
      <c r="B39" s="5" t="s">
        <v>204</v>
      </c>
      <c r="C39" s="5" t="s">
        <v>94</v>
      </c>
      <c r="D39" s="5" t="s">
        <v>143</v>
      </c>
      <c r="E39" s="29">
        <v>4</v>
      </c>
      <c r="F39" s="32" t="s">
        <v>166</v>
      </c>
      <c r="G39" s="29">
        <v>0.8</v>
      </c>
      <c r="H39" s="96"/>
      <c r="I39" s="7">
        <f>E39*10</f>
        <v>40</v>
      </c>
      <c r="J39" s="7">
        <f t="shared" si="5"/>
        <v>8</v>
      </c>
      <c r="K39" s="123">
        <f t="shared" ref="K39:K42" si="7">E39*40</f>
        <v>160</v>
      </c>
      <c r="L39" s="9">
        <f>E39*170</f>
        <v>680</v>
      </c>
      <c r="M39" s="56">
        <f t="shared" si="6"/>
        <v>136</v>
      </c>
      <c r="N39" s="62"/>
      <c r="O39" s="69"/>
      <c r="P39" s="54"/>
      <c r="Q39" s="86"/>
      <c r="R39" s="86"/>
      <c r="S39" s="87"/>
      <c r="T39" s="72"/>
    </row>
    <row r="40" spans="1:20" ht="16.5" thickTop="1" thickBot="1">
      <c r="A40" s="1" t="s">
        <v>43</v>
      </c>
      <c r="B40" s="5" t="s">
        <v>200</v>
      </c>
      <c r="C40" s="5" t="s">
        <v>94</v>
      </c>
      <c r="D40" s="5" t="s">
        <v>144</v>
      </c>
      <c r="E40" s="29">
        <v>4</v>
      </c>
      <c r="F40" s="32" t="s">
        <v>166</v>
      </c>
      <c r="G40" s="29">
        <v>2.2400000000000002</v>
      </c>
      <c r="H40" s="96"/>
      <c r="I40" s="7">
        <f>E40*10</f>
        <v>40</v>
      </c>
      <c r="J40" s="7">
        <f t="shared" si="5"/>
        <v>22.400000000000002</v>
      </c>
      <c r="K40" s="123">
        <f t="shared" si="7"/>
        <v>160</v>
      </c>
      <c r="L40" s="9">
        <f>E40*170</f>
        <v>680</v>
      </c>
      <c r="M40" s="56">
        <f t="shared" si="6"/>
        <v>380.8</v>
      </c>
      <c r="N40" s="62"/>
      <c r="O40" s="69"/>
      <c r="P40" s="54"/>
      <c r="Q40" s="86"/>
      <c r="R40" s="86"/>
      <c r="S40" s="87"/>
      <c r="T40" s="72"/>
    </row>
    <row r="41" spans="1:20" ht="16.5" thickTop="1" thickBot="1">
      <c r="A41" s="1">
        <v>14</v>
      </c>
      <c r="B41" s="5" t="s">
        <v>201</v>
      </c>
      <c r="C41" s="5" t="s">
        <v>94</v>
      </c>
      <c r="D41" s="5" t="s">
        <v>145</v>
      </c>
      <c r="E41" s="29">
        <v>4</v>
      </c>
      <c r="F41" s="32" t="s">
        <v>166</v>
      </c>
      <c r="G41" s="29">
        <v>16.8</v>
      </c>
      <c r="H41" s="96"/>
      <c r="I41" s="7">
        <f>E41*10</f>
        <v>40</v>
      </c>
      <c r="J41" s="7">
        <f t="shared" si="5"/>
        <v>168</v>
      </c>
      <c r="K41" s="123">
        <f t="shared" si="7"/>
        <v>160</v>
      </c>
      <c r="L41" s="9">
        <f>E41*170</f>
        <v>680</v>
      </c>
      <c r="M41" s="56">
        <f t="shared" si="6"/>
        <v>2856</v>
      </c>
      <c r="N41" s="62"/>
      <c r="O41" s="69"/>
      <c r="P41" s="54"/>
      <c r="Q41" s="86"/>
      <c r="R41" s="86"/>
      <c r="S41" s="87"/>
      <c r="T41" s="72"/>
    </row>
    <row r="42" spans="1:20" ht="16.5" thickTop="1" thickBot="1">
      <c r="A42" s="1">
        <v>15</v>
      </c>
      <c r="B42" s="63" t="s">
        <v>202</v>
      </c>
      <c r="C42" s="5" t="s">
        <v>99</v>
      </c>
      <c r="D42" s="5" t="s">
        <v>97</v>
      </c>
      <c r="E42" s="29">
        <v>4</v>
      </c>
      <c r="F42" s="32" t="s">
        <v>70</v>
      </c>
      <c r="G42" s="29">
        <v>1.32</v>
      </c>
      <c r="H42" s="96"/>
      <c r="I42" s="7">
        <f>E42*10</f>
        <v>40</v>
      </c>
      <c r="J42" s="7">
        <f t="shared" si="5"/>
        <v>13.200000000000001</v>
      </c>
      <c r="K42" s="123">
        <f t="shared" si="7"/>
        <v>160</v>
      </c>
      <c r="L42" s="9">
        <f>E42*170</f>
        <v>680</v>
      </c>
      <c r="M42" s="56">
        <f t="shared" si="6"/>
        <v>224.4</v>
      </c>
      <c r="N42" s="62"/>
      <c r="O42" s="69"/>
      <c r="P42" s="54"/>
      <c r="Q42" s="86"/>
      <c r="R42" s="86"/>
      <c r="S42" s="87"/>
      <c r="T42" s="73"/>
    </row>
    <row r="43" spans="1:20" ht="16.5" thickTop="1" thickBot="1">
      <c r="A43" s="1"/>
      <c r="B43" s="16"/>
      <c r="C43" s="5"/>
      <c r="D43" s="5"/>
      <c r="E43" s="17"/>
      <c r="F43" s="17"/>
      <c r="G43" s="17"/>
      <c r="H43" s="21"/>
      <c r="I43" s="25"/>
      <c r="J43" s="25"/>
      <c r="K43" s="123"/>
      <c r="L43" s="25"/>
      <c r="M43" s="57"/>
      <c r="N43" s="64"/>
      <c r="O43" s="70"/>
      <c r="P43" s="17"/>
      <c r="Q43" s="77"/>
      <c r="R43" s="77"/>
      <c r="S43" s="17"/>
      <c r="T43" s="60"/>
    </row>
    <row r="44" spans="1:20" ht="16.5" thickTop="1" thickBot="1">
      <c r="A44" s="1">
        <v>13</v>
      </c>
      <c r="B44" s="5" t="s">
        <v>203</v>
      </c>
      <c r="C44" s="5" t="s">
        <v>94</v>
      </c>
      <c r="D44" s="5" t="s">
        <v>142</v>
      </c>
      <c r="E44" s="29">
        <v>4</v>
      </c>
      <c r="F44" s="32" t="s">
        <v>166</v>
      </c>
      <c r="G44" s="29">
        <v>0.56000000000000005</v>
      </c>
      <c r="H44" s="96"/>
      <c r="I44" s="7">
        <f>E44*10</f>
        <v>40</v>
      </c>
      <c r="J44" s="7">
        <f>G44*10</f>
        <v>5.6000000000000005</v>
      </c>
      <c r="K44" s="123">
        <f t="shared" ref="K44:K48" si="8">E44*40</f>
        <v>160</v>
      </c>
      <c r="L44" s="9">
        <f>E44*170</f>
        <v>680</v>
      </c>
      <c r="M44" s="56">
        <f>G44*170</f>
        <v>95.2</v>
      </c>
      <c r="N44" s="62"/>
      <c r="O44" s="69"/>
      <c r="P44" s="54"/>
      <c r="Q44" s="78"/>
      <c r="R44" s="78"/>
      <c r="S44" s="45"/>
      <c r="T44" s="73"/>
    </row>
    <row r="45" spans="1:20" ht="16.5" thickTop="1" thickBot="1">
      <c r="A45" s="1" t="s">
        <v>54</v>
      </c>
      <c r="B45" s="5" t="s">
        <v>205</v>
      </c>
      <c r="C45" s="5" t="s">
        <v>94</v>
      </c>
      <c r="D45" s="5" t="s">
        <v>143</v>
      </c>
      <c r="E45" s="29">
        <v>4</v>
      </c>
      <c r="F45" s="32" t="s">
        <v>166</v>
      </c>
      <c r="G45" s="29">
        <v>0.8</v>
      </c>
      <c r="H45" s="96"/>
      <c r="I45" s="7">
        <f>E45*10</f>
        <v>40</v>
      </c>
      <c r="J45" s="7">
        <f>G45*10</f>
        <v>8</v>
      </c>
      <c r="K45" s="123">
        <f t="shared" si="8"/>
        <v>160</v>
      </c>
      <c r="L45" s="9">
        <f>E45*170</f>
        <v>680</v>
      </c>
      <c r="M45" s="56">
        <f t="shared" ref="M45:M48" si="9">G45*170</f>
        <v>136</v>
      </c>
      <c r="N45" s="62"/>
      <c r="O45" s="69"/>
      <c r="P45" s="54"/>
      <c r="Q45" s="78"/>
      <c r="R45" s="78"/>
      <c r="S45" s="45"/>
      <c r="T45" s="73"/>
    </row>
    <row r="46" spans="1:20" ht="16.5" thickTop="1" thickBot="1">
      <c r="A46" s="1" t="s">
        <v>55</v>
      </c>
      <c r="B46" s="5" t="s">
        <v>206</v>
      </c>
      <c r="C46" s="5" t="s">
        <v>94</v>
      </c>
      <c r="D46" s="5" t="s">
        <v>144</v>
      </c>
      <c r="E46" s="29">
        <v>4</v>
      </c>
      <c r="F46" s="32" t="s">
        <v>166</v>
      </c>
      <c r="G46" s="29">
        <v>2.2400000000000002</v>
      </c>
      <c r="H46" s="96"/>
      <c r="I46" s="7">
        <f>E46*10</f>
        <v>40</v>
      </c>
      <c r="J46" s="7">
        <f>G46*10</f>
        <v>22.400000000000002</v>
      </c>
      <c r="K46" s="123">
        <f t="shared" si="8"/>
        <v>160</v>
      </c>
      <c r="L46" s="9">
        <f>E46*170</f>
        <v>680</v>
      </c>
      <c r="M46" s="56">
        <f t="shared" si="9"/>
        <v>380.8</v>
      </c>
      <c r="N46" s="62"/>
      <c r="O46" s="69"/>
      <c r="P46" s="54"/>
      <c r="Q46" s="78"/>
      <c r="R46" s="78"/>
      <c r="S46" s="45"/>
      <c r="T46" s="73"/>
    </row>
    <row r="47" spans="1:20" ht="16.5" thickTop="1" thickBot="1">
      <c r="A47" s="1" t="s">
        <v>56</v>
      </c>
      <c r="B47" s="5" t="s">
        <v>207</v>
      </c>
      <c r="C47" s="5" t="s">
        <v>94</v>
      </c>
      <c r="D47" s="5" t="s">
        <v>145</v>
      </c>
      <c r="E47" s="29">
        <v>4</v>
      </c>
      <c r="F47" s="32" t="s">
        <v>166</v>
      </c>
      <c r="G47" s="29">
        <v>16.8</v>
      </c>
      <c r="H47" s="96"/>
      <c r="I47" s="7">
        <f>E47*10</f>
        <v>40</v>
      </c>
      <c r="J47" s="7">
        <f>G47*10</f>
        <v>168</v>
      </c>
      <c r="K47" s="123">
        <f t="shared" si="8"/>
        <v>160</v>
      </c>
      <c r="L47" s="9">
        <f>E47*170</f>
        <v>680</v>
      </c>
      <c r="M47" s="56">
        <f t="shared" si="9"/>
        <v>2856</v>
      </c>
      <c r="N47" s="62"/>
      <c r="O47" s="69"/>
      <c r="P47" s="54"/>
      <c r="Q47" s="78"/>
      <c r="R47" s="78"/>
      <c r="S47" s="45"/>
      <c r="T47" s="73"/>
    </row>
    <row r="48" spans="1:20" ht="16.5" thickTop="1" thickBot="1">
      <c r="A48" s="1" t="s">
        <v>57</v>
      </c>
      <c r="B48" s="63" t="s">
        <v>208</v>
      </c>
      <c r="C48" s="5" t="s">
        <v>99</v>
      </c>
      <c r="D48" s="5" t="s">
        <v>97</v>
      </c>
      <c r="E48" s="29">
        <v>4</v>
      </c>
      <c r="F48" s="32" t="s">
        <v>70</v>
      </c>
      <c r="G48" s="29">
        <v>1.32</v>
      </c>
      <c r="H48" s="96"/>
      <c r="I48" s="7">
        <f>E48*10</f>
        <v>40</v>
      </c>
      <c r="J48" s="7">
        <f>G48*10</f>
        <v>13.200000000000001</v>
      </c>
      <c r="K48" s="123">
        <f t="shared" si="8"/>
        <v>160</v>
      </c>
      <c r="L48" s="9">
        <f>E48*170</f>
        <v>680</v>
      </c>
      <c r="M48" s="56">
        <f t="shared" si="9"/>
        <v>224.4</v>
      </c>
      <c r="N48" s="62"/>
      <c r="O48" s="69"/>
      <c r="P48" s="54"/>
      <c r="Q48" s="78"/>
      <c r="R48" s="78"/>
      <c r="S48" s="45"/>
      <c r="T48" s="73"/>
    </row>
    <row r="49" spans="1:20" ht="16.5" thickTop="1" thickBot="1">
      <c r="A49" s="1"/>
      <c r="B49" s="16"/>
      <c r="C49" s="15"/>
      <c r="E49" s="17"/>
      <c r="F49" s="17"/>
      <c r="G49" s="17"/>
      <c r="H49" s="21"/>
      <c r="I49" s="25"/>
      <c r="J49" s="25"/>
      <c r="K49" s="123"/>
      <c r="L49" s="25"/>
      <c r="M49" s="57"/>
      <c r="N49" s="64"/>
      <c r="O49" s="70"/>
      <c r="P49" s="17"/>
      <c r="Q49" s="77"/>
      <c r="R49" s="77"/>
      <c r="S49" s="17"/>
      <c r="T49" s="73"/>
    </row>
    <row r="50" spans="1:20" ht="16.5" thickTop="1" thickBot="1">
      <c r="A50" s="1">
        <v>16</v>
      </c>
      <c r="B50" s="63" t="s">
        <v>209</v>
      </c>
      <c r="C50" s="5" t="s">
        <v>94</v>
      </c>
      <c r="D50" s="5" t="s">
        <v>53</v>
      </c>
      <c r="E50" s="29">
        <v>4</v>
      </c>
      <c r="F50" s="32" t="s">
        <v>166</v>
      </c>
      <c r="G50" s="29">
        <v>25.6</v>
      </c>
      <c r="H50" s="96"/>
      <c r="I50" s="7">
        <f t="shared" ref="I50:I65" si="10">E50*10</f>
        <v>40</v>
      </c>
      <c r="J50" s="7">
        <f t="shared" si="5"/>
        <v>256</v>
      </c>
      <c r="K50" s="123">
        <f>E50*40</f>
        <v>160</v>
      </c>
      <c r="L50" s="9">
        <f t="shared" ref="L50:L65" si="11">E50*170</f>
        <v>680</v>
      </c>
      <c r="M50" s="56">
        <f t="shared" si="6"/>
        <v>4352</v>
      </c>
      <c r="N50" s="62"/>
      <c r="O50" s="69"/>
      <c r="P50" s="54"/>
      <c r="Q50" s="78"/>
      <c r="R50" s="78"/>
      <c r="S50" s="45"/>
      <c r="T50" s="73"/>
    </row>
    <row r="51" spans="1:20" ht="16.5" thickTop="1" thickBot="1">
      <c r="A51" s="1" t="s">
        <v>119</v>
      </c>
      <c r="B51" s="63" t="s">
        <v>258</v>
      </c>
      <c r="C51" s="5" t="s">
        <v>94</v>
      </c>
      <c r="D51" s="5" t="s">
        <v>210</v>
      </c>
      <c r="E51" s="29">
        <v>4</v>
      </c>
      <c r="F51" s="32" t="s">
        <v>166</v>
      </c>
      <c r="G51" s="29">
        <v>2.48</v>
      </c>
      <c r="H51" s="96"/>
      <c r="I51" s="7">
        <f t="shared" si="10"/>
        <v>40</v>
      </c>
      <c r="J51" s="7">
        <f t="shared" si="5"/>
        <v>24.8</v>
      </c>
      <c r="K51" s="123">
        <f t="shared" ref="K51:K110" si="12">E51*40</f>
        <v>160</v>
      </c>
      <c r="L51" s="9">
        <f t="shared" si="11"/>
        <v>680</v>
      </c>
      <c r="M51" s="56">
        <f t="shared" si="6"/>
        <v>421.6</v>
      </c>
      <c r="N51" s="62"/>
      <c r="O51" s="69"/>
      <c r="P51" s="54"/>
      <c r="Q51" s="78"/>
      <c r="R51" s="78"/>
      <c r="S51" s="45"/>
      <c r="T51" s="72"/>
    </row>
    <row r="52" spans="1:20" ht="16.5" thickTop="1" thickBot="1">
      <c r="A52" s="1" t="s">
        <v>120</v>
      </c>
      <c r="B52" s="63" t="s">
        <v>259</v>
      </c>
      <c r="C52" s="5" t="s">
        <v>94</v>
      </c>
      <c r="D52" s="5" t="s">
        <v>211</v>
      </c>
      <c r="E52" s="29">
        <v>4</v>
      </c>
      <c r="F52" s="32" t="s">
        <v>166</v>
      </c>
      <c r="G52" s="29">
        <v>2.12</v>
      </c>
      <c r="H52" s="96"/>
      <c r="I52" s="7">
        <f t="shared" si="10"/>
        <v>40</v>
      </c>
      <c r="J52" s="7">
        <f t="shared" si="5"/>
        <v>21.200000000000003</v>
      </c>
      <c r="K52" s="123">
        <f t="shared" si="12"/>
        <v>160</v>
      </c>
      <c r="L52" s="9">
        <f t="shared" si="11"/>
        <v>680</v>
      </c>
      <c r="M52" s="56">
        <f t="shared" si="6"/>
        <v>360.40000000000003</v>
      </c>
      <c r="N52" s="62"/>
      <c r="O52" s="69"/>
      <c r="P52" s="54"/>
      <c r="Q52" s="78"/>
      <c r="R52" s="78"/>
      <c r="S52" s="45"/>
      <c r="T52" s="72"/>
    </row>
    <row r="53" spans="1:20" ht="16.5" thickTop="1" thickBot="1">
      <c r="A53" s="1">
        <v>17</v>
      </c>
      <c r="B53" s="63" t="s">
        <v>260</v>
      </c>
      <c r="C53" s="5" t="s">
        <v>94</v>
      </c>
      <c r="D53" s="5" t="s">
        <v>212</v>
      </c>
      <c r="E53" s="29">
        <v>4</v>
      </c>
      <c r="F53" s="32" t="s">
        <v>166</v>
      </c>
      <c r="G53" s="29">
        <v>2.4</v>
      </c>
      <c r="H53" s="96"/>
      <c r="I53" s="7">
        <f t="shared" si="10"/>
        <v>40</v>
      </c>
      <c r="J53" s="7">
        <f t="shared" si="5"/>
        <v>24</v>
      </c>
      <c r="K53" s="123">
        <f t="shared" si="12"/>
        <v>160</v>
      </c>
      <c r="L53" s="9">
        <f t="shared" si="11"/>
        <v>680</v>
      </c>
      <c r="M53" s="56">
        <f t="shared" si="6"/>
        <v>408</v>
      </c>
      <c r="N53" s="62"/>
      <c r="O53" s="69"/>
      <c r="P53" s="54"/>
      <c r="Q53" s="78"/>
      <c r="R53" s="78"/>
      <c r="S53" s="45"/>
      <c r="T53" s="73" t="s">
        <v>133</v>
      </c>
    </row>
    <row r="54" spans="1:20" ht="16.5" thickTop="1" thickBot="1">
      <c r="A54" s="1">
        <v>19</v>
      </c>
      <c r="B54" s="63" t="s">
        <v>214</v>
      </c>
      <c r="C54" s="5" t="s">
        <v>101</v>
      </c>
      <c r="D54" s="16" t="s">
        <v>102</v>
      </c>
      <c r="E54" s="29">
        <v>80</v>
      </c>
      <c r="F54" s="32" t="s">
        <v>166</v>
      </c>
      <c r="G54" s="29">
        <v>27.04</v>
      </c>
      <c r="H54" s="96"/>
      <c r="I54" s="7">
        <f t="shared" si="10"/>
        <v>800</v>
      </c>
      <c r="J54" s="7">
        <f t="shared" si="5"/>
        <v>270.39999999999998</v>
      </c>
      <c r="K54" s="123">
        <f t="shared" si="12"/>
        <v>3200</v>
      </c>
      <c r="L54" s="9">
        <f t="shared" si="11"/>
        <v>13600</v>
      </c>
      <c r="M54" s="56">
        <f t="shared" si="6"/>
        <v>4596.8</v>
      </c>
      <c r="N54" s="62"/>
      <c r="O54" s="69"/>
      <c r="P54" s="54"/>
      <c r="Q54" s="78"/>
      <c r="R54" s="78"/>
      <c r="S54" s="45"/>
      <c r="T54" s="72"/>
    </row>
    <row r="55" spans="1:20" ht="16.5" thickTop="1" thickBot="1">
      <c r="A55" s="1" t="s">
        <v>44</v>
      </c>
      <c r="B55" s="63" t="s">
        <v>186</v>
      </c>
      <c r="C55" s="5" t="s">
        <v>101</v>
      </c>
      <c r="D55" s="16" t="s">
        <v>102</v>
      </c>
      <c r="E55" s="29">
        <v>68</v>
      </c>
      <c r="F55" s="32" t="s">
        <v>166</v>
      </c>
      <c r="G55" s="29">
        <v>22.98</v>
      </c>
      <c r="H55" s="96"/>
      <c r="I55" s="7">
        <f t="shared" si="10"/>
        <v>680</v>
      </c>
      <c r="J55" s="7">
        <f t="shared" si="5"/>
        <v>229.8</v>
      </c>
      <c r="K55" s="123">
        <f t="shared" si="12"/>
        <v>2720</v>
      </c>
      <c r="L55" s="9">
        <f t="shared" si="11"/>
        <v>11560</v>
      </c>
      <c r="M55" s="56">
        <f t="shared" si="6"/>
        <v>3906.6</v>
      </c>
      <c r="N55" s="62"/>
      <c r="O55" s="69"/>
      <c r="P55" s="54"/>
      <c r="Q55" s="78"/>
      <c r="R55" s="78"/>
      <c r="S55" s="45"/>
      <c r="T55" s="72"/>
    </row>
    <row r="56" spans="1:20" ht="16.5" thickTop="1" thickBot="1">
      <c r="B56" s="5"/>
      <c r="D56" s="28"/>
      <c r="E56" s="17"/>
      <c r="F56" s="17"/>
      <c r="G56" s="17"/>
      <c r="H56" s="21"/>
      <c r="I56" s="25"/>
      <c r="J56" s="25"/>
      <c r="K56" s="123"/>
      <c r="L56" s="25"/>
      <c r="M56" s="57"/>
      <c r="N56" s="64"/>
      <c r="O56" s="70"/>
      <c r="P56" s="17"/>
      <c r="Q56" s="77"/>
      <c r="R56" s="77"/>
      <c r="S56" s="77"/>
    </row>
    <row r="57" spans="1:20" ht="16.5" thickTop="1" thickBot="1">
      <c r="A57" s="1">
        <v>20</v>
      </c>
      <c r="B57" s="5" t="s">
        <v>215</v>
      </c>
      <c r="C57" s="5" t="s">
        <v>94</v>
      </c>
      <c r="D57" s="72" t="s">
        <v>216</v>
      </c>
      <c r="E57" s="29">
        <v>20</v>
      </c>
      <c r="F57" s="32" t="s">
        <v>166</v>
      </c>
      <c r="G57" s="29">
        <v>0.8</v>
      </c>
      <c r="H57" s="96"/>
      <c r="I57" s="7">
        <f t="shared" si="10"/>
        <v>200</v>
      </c>
      <c r="J57" s="7">
        <f t="shared" si="5"/>
        <v>8</v>
      </c>
      <c r="K57" s="123">
        <f t="shared" si="12"/>
        <v>800</v>
      </c>
      <c r="L57" s="9">
        <f t="shared" si="11"/>
        <v>3400</v>
      </c>
      <c r="M57" s="56">
        <f t="shared" si="6"/>
        <v>136</v>
      </c>
      <c r="N57" s="62"/>
      <c r="O57" s="69"/>
      <c r="P57" s="54"/>
      <c r="Q57" s="78"/>
      <c r="R57" s="78"/>
      <c r="S57" s="45"/>
      <c r="T57" s="72"/>
    </row>
    <row r="58" spans="1:20" ht="16.5" thickTop="1" thickBot="1">
      <c r="A58" s="1">
        <v>21</v>
      </c>
      <c r="B58" s="5" t="s">
        <v>217</v>
      </c>
      <c r="C58" s="5" t="s">
        <v>94</v>
      </c>
      <c r="D58" s="72" t="s">
        <v>147</v>
      </c>
      <c r="E58" s="29">
        <v>30</v>
      </c>
      <c r="F58" s="32" t="s">
        <v>166</v>
      </c>
      <c r="G58" s="29">
        <v>2.4</v>
      </c>
      <c r="H58" s="96"/>
      <c r="I58" s="7">
        <f t="shared" si="10"/>
        <v>300</v>
      </c>
      <c r="J58" s="7">
        <f t="shared" si="5"/>
        <v>24</v>
      </c>
      <c r="K58" s="123">
        <f t="shared" si="12"/>
        <v>1200</v>
      </c>
      <c r="L58" s="9">
        <f t="shared" si="11"/>
        <v>5100</v>
      </c>
      <c r="M58" s="56">
        <f t="shared" si="6"/>
        <v>408</v>
      </c>
      <c r="N58" s="62"/>
      <c r="O58" s="69"/>
      <c r="P58" s="54"/>
      <c r="Q58" s="78"/>
      <c r="R58" s="78"/>
      <c r="S58" s="45"/>
      <c r="T58" s="72"/>
    </row>
    <row r="59" spans="1:20" ht="16.5" thickTop="1" thickBot="1">
      <c r="A59" s="1">
        <v>22</v>
      </c>
      <c r="B59" s="5" t="s">
        <v>218</v>
      </c>
      <c r="C59" s="5" t="s">
        <v>94</v>
      </c>
      <c r="D59" s="72" t="s">
        <v>219</v>
      </c>
      <c r="E59" s="29">
        <v>20</v>
      </c>
      <c r="F59" s="32" t="s">
        <v>166</v>
      </c>
      <c r="G59" s="29">
        <v>0.4</v>
      </c>
      <c r="H59" s="96"/>
      <c r="I59" s="7">
        <f t="shared" si="10"/>
        <v>200</v>
      </c>
      <c r="J59" s="7">
        <f t="shared" si="5"/>
        <v>4</v>
      </c>
      <c r="K59" s="123">
        <f t="shared" si="12"/>
        <v>800</v>
      </c>
      <c r="L59" s="9">
        <f t="shared" si="11"/>
        <v>3400</v>
      </c>
      <c r="M59" s="56">
        <f t="shared" si="6"/>
        <v>68</v>
      </c>
      <c r="N59" s="62"/>
      <c r="O59" s="69"/>
      <c r="P59" s="54"/>
      <c r="Q59" s="78"/>
      <c r="R59" s="78"/>
      <c r="S59" s="45"/>
      <c r="T59" s="72"/>
    </row>
    <row r="60" spans="1:20" ht="16.5" thickTop="1" thickBot="1">
      <c r="A60" s="1">
        <v>23</v>
      </c>
      <c r="B60" s="5" t="s">
        <v>220</v>
      </c>
      <c r="C60" s="5" t="s">
        <v>94</v>
      </c>
      <c r="D60" s="72" t="s">
        <v>148</v>
      </c>
      <c r="E60" s="29">
        <v>12</v>
      </c>
      <c r="F60" s="32" t="s">
        <v>166</v>
      </c>
      <c r="G60" s="29">
        <v>0.48</v>
      </c>
      <c r="H60" s="96"/>
      <c r="I60" s="7">
        <f t="shared" si="10"/>
        <v>120</v>
      </c>
      <c r="J60" s="7">
        <f t="shared" si="5"/>
        <v>4.8</v>
      </c>
      <c r="K60" s="123">
        <f t="shared" si="12"/>
        <v>480</v>
      </c>
      <c r="L60" s="9">
        <f t="shared" si="11"/>
        <v>2040</v>
      </c>
      <c r="M60" s="56">
        <f t="shared" ref="M60:M65" si="13">G60*170</f>
        <v>81.599999999999994</v>
      </c>
      <c r="N60" s="62"/>
      <c r="O60" s="69"/>
      <c r="P60" s="54"/>
      <c r="Q60" s="78"/>
      <c r="R60" s="78"/>
      <c r="S60" s="45"/>
      <c r="T60" s="72"/>
    </row>
    <row r="61" spans="1:20" ht="16.5" thickTop="1" thickBot="1">
      <c r="A61" s="1">
        <v>24</v>
      </c>
      <c r="B61" s="5" t="s">
        <v>221</v>
      </c>
      <c r="C61" s="5" t="s">
        <v>94</v>
      </c>
      <c r="D61" s="72" t="s">
        <v>161</v>
      </c>
      <c r="E61" s="29">
        <v>12</v>
      </c>
      <c r="F61" s="32" t="s">
        <v>166</v>
      </c>
      <c r="G61" s="29">
        <v>0.36</v>
      </c>
      <c r="H61" s="96"/>
      <c r="I61" s="7">
        <f t="shared" si="10"/>
        <v>120</v>
      </c>
      <c r="J61" s="7">
        <f t="shared" si="5"/>
        <v>3.5999999999999996</v>
      </c>
      <c r="K61" s="123">
        <f t="shared" si="12"/>
        <v>480</v>
      </c>
      <c r="L61" s="9">
        <f t="shared" si="11"/>
        <v>2040</v>
      </c>
      <c r="M61" s="56">
        <f t="shared" si="13"/>
        <v>61.199999999999996</v>
      </c>
      <c r="N61" s="62"/>
      <c r="O61" s="69"/>
      <c r="P61" s="54"/>
      <c r="Q61" s="78"/>
      <c r="R61" s="78"/>
      <c r="S61" s="45"/>
      <c r="T61" s="72"/>
    </row>
    <row r="62" spans="1:20" ht="16.5" thickTop="1" thickBot="1">
      <c r="A62" s="1">
        <v>25</v>
      </c>
      <c r="B62" s="5" t="s">
        <v>222</v>
      </c>
      <c r="C62" s="5" t="s">
        <v>94</v>
      </c>
      <c r="D62" s="72" t="s">
        <v>223</v>
      </c>
      <c r="E62" s="29">
        <v>12</v>
      </c>
      <c r="F62" s="32" t="s">
        <v>166</v>
      </c>
      <c r="G62" s="29">
        <v>0.12</v>
      </c>
      <c r="H62" s="96"/>
      <c r="I62" s="7">
        <f t="shared" si="10"/>
        <v>120</v>
      </c>
      <c r="J62" s="7">
        <f t="shared" si="5"/>
        <v>1.2</v>
      </c>
      <c r="K62" s="123">
        <f t="shared" si="12"/>
        <v>480</v>
      </c>
      <c r="L62" s="9">
        <f t="shared" si="11"/>
        <v>2040</v>
      </c>
      <c r="M62" s="56">
        <f t="shared" si="13"/>
        <v>20.399999999999999</v>
      </c>
      <c r="N62" s="62"/>
      <c r="O62" s="69"/>
      <c r="P62" s="54"/>
      <c r="Q62" s="78"/>
      <c r="R62" s="78"/>
      <c r="S62" s="45"/>
      <c r="T62" s="72"/>
    </row>
    <row r="63" spans="1:20" ht="16.5" thickTop="1" thickBot="1">
      <c r="A63" s="1">
        <v>26</v>
      </c>
      <c r="B63" s="63" t="s">
        <v>224</v>
      </c>
      <c r="C63" s="5" t="s">
        <v>94</v>
      </c>
      <c r="D63" s="5" t="s">
        <v>162</v>
      </c>
      <c r="E63" s="29">
        <v>12</v>
      </c>
      <c r="F63" s="32" t="s">
        <v>166</v>
      </c>
      <c r="G63" s="29">
        <v>0.48</v>
      </c>
      <c r="H63" s="96"/>
      <c r="I63" s="7">
        <f t="shared" si="10"/>
        <v>120</v>
      </c>
      <c r="J63" s="7">
        <f t="shared" si="5"/>
        <v>4.8</v>
      </c>
      <c r="K63" s="123">
        <f t="shared" si="12"/>
        <v>480</v>
      </c>
      <c r="L63" s="9">
        <f t="shared" si="11"/>
        <v>2040</v>
      </c>
      <c r="M63" s="56">
        <f t="shared" si="13"/>
        <v>81.599999999999994</v>
      </c>
      <c r="N63" s="62"/>
      <c r="O63" s="69"/>
      <c r="P63" s="54"/>
      <c r="Q63" s="78"/>
      <c r="R63" s="78"/>
      <c r="S63" s="45"/>
      <c r="T63" s="72"/>
    </row>
    <row r="64" spans="1:20" ht="16.5" thickTop="1" thickBot="1">
      <c r="A64" s="1">
        <v>27</v>
      </c>
      <c r="B64" s="63" t="s">
        <v>221</v>
      </c>
      <c r="C64" s="5" t="s">
        <v>94</v>
      </c>
      <c r="D64" s="5" t="s">
        <v>161</v>
      </c>
      <c r="E64" s="29">
        <v>36</v>
      </c>
      <c r="F64" s="32" t="s">
        <v>166</v>
      </c>
      <c r="G64" s="29">
        <v>1.08</v>
      </c>
      <c r="H64" s="96"/>
      <c r="I64" s="7">
        <f t="shared" si="10"/>
        <v>360</v>
      </c>
      <c r="J64" s="7">
        <f t="shared" si="5"/>
        <v>10.8</v>
      </c>
      <c r="K64" s="123">
        <f t="shared" si="12"/>
        <v>1440</v>
      </c>
      <c r="L64" s="9">
        <f t="shared" si="11"/>
        <v>6120</v>
      </c>
      <c r="M64" s="56">
        <f t="shared" si="13"/>
        <v>183.60000000000002</v>
      </c>
      <c r="N64" s="62"/>
      <c r="O64" s="69"/>
      <c r="P64" s="54"/>
      <c r="Q64" s="78"/>
      <c r="R64" s="78"/>
      <c r="S64" s="45"/>
      <c r="T64" s="72"/>
    </row>
    <row r="65" spans="1:20" ht="16.5" thickTop="1" thickBot="1">
      <c r="A65" s="1">
        <v>28</v>
      </c>
      <c r="B65" s="63" t="s">
        <v>225</v>
      </c>
      <c r="C65" s="5" t="s">
        <v>94</v>
      </c>
      <c r="D65" s="63" t="s">
        <v>60</v>
      </c>
      <c r="E65" s="29">
        <v>24</v>
      </c>
      <c r="F65" s="32" t="s">
        <v>166</v>
      </c>
      <c r="G65" s="29">
        <v>0.5</v>
      </c>
      <c r="H65" s="96"/>
      <c r="I65" s="7">
        <f t="shared" si="10"/>
        <v>240</v>
      </c>
      <c r="J65" s="7">
        <f t="shared" si="5"/>
        <v>5</v>
      </c>
      <c r="K65" s="123">
        <f t="shared" si="12"/>
        <v>960</v>
      </c>
      <c r="L65" s="9">
        <f t="shared" si="11"/>
        <v>4080</v>
      </c>
      <c r="M65" s="56">
        <f t="shared" si="13"/>
        <v>85</v>
      </c>
      <c r="N65" s="62"/>
      <c r="O65" s="69"/>
      <c r="P65" s="54"/>
      <c r="Q65" s="78"/>
      <c r="R65" s="78"/>
      <c r="S65" s="45"/>
      <c r="T65" s="72"/>
    </row>
    <row r="66" spans="1:20" ht="20.25" thickTop="1" thickBot="1">
      <c r="B66" s="5"/>
      <c r="C66" s="5"/>
      <c r="D66" s="97" t="s">
        <v>250</v>
      </c>
      <c r="E66" s="17"/>
      <c r="F66" s="17"/>
      <c r="G66" s="100">
        <f>SUM(G38:G65)</f>
        <v>132.68000000000004</v>
      </c>
      <c r="H66" s="77"/>
      <c r="I66" s="17"/>
      <c r="J66" s="25"/>
      <c r="K66" s="123"/>
      <c r="L66" s="17"/>
      <c r="M66" s="58"/>
      <c r="N66" s="17"/>
      <c r="O66" s="58"/>
      <c r="P66" s="17"/>
      <c r="Q66" s="77"/>
      <c r="R66" s="77"/>
      <c r="S66" s="17"/>
      <c r="T66" s="72"/>
    </row>
    <row r="67" spans="1:20" ht="16.5" thickTop="1" thickBot="1">
      <c r="B67" s="5"/>
      <c r="C67" s="5"/>
      <c r="D67" s="5"/>
      <c r="E67" s="17"/>
      <c r="F67" s="17"/>
      <c r="G67" s="17"/>
      <c r="H67" s="77"/>
      <c r="I67" s="17"/>
      <c r="J67" s="25"/>
      <c r="K67" s="123"/>
      <c r="L67" s="17"/>
      <c r="M67" s="58"/>
      <c r="N67" s="17"/>
      <c r="O67" s="58"/>
      <c r="P67" s="17"/>
      <c r="Q67" s="77"/>
      <c r="R67" s="77"/>
      <c r="S67" s="17"/>
      <c r="T67" s="72"/>
    </row>
    <row r="68" spans="1:20" ht="16.5" thickTop="1" thickBot="1">
      <c r="A68" s="3" t="s">
        <v>153</v>
      </c>
      <c r="B68" s="5"/>
      <c r="C68" s="5"/>
      <c r="D68" s="5"/>
      <c r="E68" s="17"/>
      <c r="F68" s="17"/>
      <c r="G68" s="17"/>
      <c r="H68" s="77"/>
      <c r="I68" s="17"/>
      <c r="J68" s="25"/>
      <c r="K68" s="123"/>
      <c r="L68" s="17"/>
      <c r="M68" s="58"/>
      <c r="N68" s="17"/>
      <c r="O68" s="58"/>
      <c r="P68" s="17"/>
      <c r="Q68" s="77"/>
      <c r="R68" s="77"/>
      <c r="S68" s="17"/>
      <c r="T68" s="72"/>
    </row>
    <row r="69" spans="1:20" ht="16.5" thickTop="1" thickBot="1">
      <c r="A69" s="1">
        <v>29</v>
      </c>
      <c r="B69" s="5" t="s">
        <v>149</v>
      </c>
      <c r="C69" s="5" t="s">
        <v>98</v>
      </c>
      <c r="D69" s="5"/>
      <c r="E69" s="29">
        <v>3</v>
      </c>
      <c r="F69" s="32" t="s">
        <v>166</v>
      </c>
      <c r="G69" s="33"/>
      <c r="H69" s="33" t="s">
        <v>213</v>
      </c>
      <c r="I69" s="7">
        <f t="shared" ref="I69:I74" si="14">E69*10</f>
        <v>30</v>
      </c>
      <c r="J69" s="7">
        <f t="shared" ref="J69:J110" si="15">G69*10</f>
        <v>0</v>
      </c>
      <c r="K69" s="123">
        <f t="shared" si="12"/>
        <v>120</v>
      </c>
      <c r="L69" s="9">
        <f t="shared" ref="L69:L74" si="16">E69*170</f>
        <v>510</v>
      </c>
      <c r="M69" s="56">
        <f t="shared" ref="M69:M74" si="17">G69*170</f>
        <v>0</v>
      </c>
      <c r="N69" s="62"/>
      <c r="O69" s="69"/>
      <c r="P69" s="54"/>
      <c r="Q69" s="78"/>
      <c r="R69" s="78"/>
      <c r="S69" s="45"/>
      <c r="T69" s="72"/>
    </row>
    <row r="70" spans="1:20" ht="16.5" thickTop="1" thickBot="1">
      <c r="A70" s="1">
        <v>30</v>
      </c>
      <c r="B70" s="5" t="s">
        <v>62</v>
      </c>
      <c r="C70" s="16" t="s">
        <v>45</v>
      </c>
      <c r="D70" s="5" t="s">
        <v>139</v>
      </c>
      <c r="E70" s="29">
        <v>3</v>
      </c>
      <c r="F70" s="32" t="s">
        <v>166</v>
      </c>
      <c r="G70" s="33"/>
      <c r="H70" s="33" t="s">
        <v>213</v>
      </c>
      <c r="I70" s="7">
        <f t="shared" si="14"/>
        <v>30</v>
      </c>
      <c r="J70" s="7">
        <f t="shared" si="15"/>
        <v>0</v>
      </c>
      <c r="K70" s="123">
        <f t="shared" si="12"/>
        <v>120</v>
      </c>
      <c r="L70" s="9">
        <f t="shared" si="16"/>
        <v>510</v>
      </c>
      <c r="M70" s="56">
        <f t="shared" si="17"/>
        <v>0</v>
      </c>
      <c r="N70" s="62"/>
      <c r="O70" s="69"/>
      <c r="P70" s="54"/>
      <c r="Q70" s="78"/>
      <c r="R70" s="78"/>
      <c r="S70" s="45"/>
      <c r="T70" s="72"/>
    </row>
    <row r="71" spans="1:20" ht="16.5" thickTop="1" thickBot="1">
      <c r="A71" s="1" t="s">
        <v>21</v>
      </c>
      <c r="B71" s="5" t="s">
        <v>63</v>
      </c>
      <c r="C71" s="16" t="s">
        <v>45</v>
      </c>
      <c r="D71" s="5" t="s">
        <v>139</v>
      </c>
      <c r="E71" s="29">
        <v>3</v>
      </c>
      <c r="F71" s="32" t="s">
        <v>166</v>
      </c>
      <c r="G71" s="33"/>
      <c r="H71" s="33" t="s">
        <v>213</v>
      </c>
      <c r="I71" s="7">
        <f t="shared" si="14"/>
        <v>30</v>
      </c>
      <c r="J71" s="7">
        <f t="shared" si="15"/>
        <v>0</v>
      </c>
      <c r="K71" s="123">
        <f t="shared" si="12"/>
        <v>120</v>
      </c>
      <c r="L71" s="9">
        <f t="shared" si="16"/>
        <v>510</v>
      </c>
      <c r="M71" s="56">
        <f t="shared" si="17"/>
        <v>0</v>
      </c>
      <c r="N71" s="62"/>
      <c r="O71" s="69"/>
      <c r="P71" s="54"/>
      <c r="Q71" s="78"/>
      <c r="R71" s="78"/>
      <c r="S71" s="45"/>
      <c r="T71" s="72"/>
    </row>
    <row r="72" spans="1:20" ht="16.5" thickTop="1" thickBot="1">
      <c r="A72" s="1">
        <v>31</v>
      </c>
      <c r="B72" s="5" t="s">
        <v>22</v>
      </c>
      <c r="C72" s="5" t="s">
        <v>98</v>
      </c>
      <c r="D72" s="5"/>
      <c r="E72" s="29">
        <v>1</v>
      </c>
      <c r="F72" s="32" t="s">
        <v>166</v>
      </c>
      <c r="G72" s="33"/>
      <c r="H72" s="33" t="s">
        <v>213</v>
      </c>
      <c r="I72" s="7">
        <f t="shared" si="14"/>
        <v>10</v>
      </c>
      <c r="J72" s="7">
        <f t="shared" si="15"/>
        <v>0</v>
      </c>
      <c r="K72" s="123">
        <f t="shared" si="12"/>
        <v>40</v>
      </c>
      <c r="L72" s="9">
        <f t="shared" si="16"/>
        <v>170</v>
      </c>
      <c r="M72" s="56">
        <f t="shared" si="17"/>
        <v>0</v>
      </c>
      <c r="N72" s="62"/>
      <c r="O72" s="69"/>
      <c r="P72" s="54"/>
      <c r="Q72" s="78"/>
      <c r="R72" s="78"/>
      <c r="S72" s="45"/>
      <c r="T72" s="72"/>
    </row>
    <row r="73" spans="1:20" s="19" customFormat="1" ht="16.5" thickTop="1" thickBot="1">
      <c r="A73" s="110">
        <v>32</v>
      </c>
      <c r="B73" s="63" t="s">
        <v>150</v>
      </c>
      <c r="C73" s="63" t="s">
        <v>100</v>
      </c>
      <c r="D73" s="63" t="s">
        <v>262</v>
      </c>
      <c r="E73" s="111">
        <v>1</v>
      </c>
      <c r="F73" s="112" t="s">
        <v>166</v>
      </c>
      <c r="G73" s="111">
        <f>1.2*21*E73</f>
        <v>25.2</v>
      </c>
      <c r="H73" s="113"/>
      <c r="I73" s="7">
        <f t="shared" si="14"/>
        <v>10</v>
      </c>
      <c r="J73" s="7">
        <f t="shared" si="15"/>
        <v>252</v>
      </c>
      <c r="K73" s="123">
        <f t="shared" si="12"/>
        <v>40</v>
      </c>
      <c r="L73" s="9">
        <f t="shared" si="16"/>
        <v>170</v>
      </c>
      <c r="M73" s="56">
        <f t="shared" si="17"/>
        <v>4284</v>
      </c>
      <c r="N73" s="62"/>
      <c r="O73" s="69"/>
      <c r="P73" s="78"/>
      <c r="Q73" s="78"/>
      <c r="R73" s="78"/>
      <c r="S73" s="79"/>
      <c r="T73" s="60"/>
    </row>
    <row r="74" spans="1:20" ht="16.5" thickTop="1" thickBot="1">
      <c r="A74" s="1">
        <v>33</v>
      </c>
      <c r="B74" s="5" t="s">
        <v>151</v>
      </c>
      <c r="C74" s="5" t="s">
        <v>92</v>
      </c>
      <c r="D74" s="5" t="s">
        <v>252</v>
      </c>
      <c r="E74" s="29">
        <v>20</v>
      </c>
      <c r="F74" s="29" t="s">
        <v>71</v>
      </c>
      <c r="G74" s="29">
        <v>2.92</v>
      </c>
      <c r="H74" s="96"/>
      <c r="I74" s="7">
        <f t="shared" si="14"/>
        <v>200</v>
      </c>
      <c r="J74" s="7">
        <f t="shared" si="15"/>
        <v>29.2</v>
      </c>
      <c r="K74" s="123">
        <f t="shared" si="12"/>
        <v>800</v>
      </c>
      <c r="L74" s="9">
        <f t="shared" si="16"/>
        <v>3400</v>
      </c>
      <c r="M74" s="56">
        <f t="shared" si="17"/>
        <v>496.4</v>
      </c>
      <c r="N74" s="62"/>
      <c r="O74" s="69"/>
      <c r="P74" s="54"/>
      <c r="Q74" s="78"/>
      <c r="R74" s="78"/>
      <c r="S74" s="45"/>
      <c r="T74" s="72"/>
    </row>
    <row r="75" spans="1:20" s="19" customFormat="1" ht="16.5" thickTop="1" thickBot="1">
      <c r="A75" s="110" t="s">
        <v>24</v>
      </c>
      <c r="B75" s="63" t="s">
        <v>264</v>
      </c>
      <c r="C75" s="63" t="s">
        <v>100</v>
      </c>
      <c r="D75" s="63" t="s">
        <v>263</v>
      </c>
      <c r="E75" s="111">
        <v>3</v>
      </c>
      <c r="F75" s="112" t="s">
        <v>166</v>
      </c>
      <c r="G75" s="111">
        <f>1.2*11*E75</f>
        <v>39.599999999999994</v>
      </c>
      <c r="H75" s="113"/>
      <c r="I75" s="7">
        <f t="shared" ref="I75:I77" si="18">E75*10</f>
        <v>30</v>
      </c>
      <c r="J75" s="7">
        <f t="shared" si="15"/>
        <v>395.99999999999994</v>
      </c>
      <c r="K75" s="123">
        <f t="shared" si="12"/>
        <v>120</v>
      </c>
      <c r="L75" s="9">
        <f t="shared" ref="L75:L77" si="19">E75*170</f>
        <v>510</v>
      </c>
      <c r="M75" s="56">
        <f t="shared" ref="M75:M77" si="20">G75*170</f>
        <v>6731.9999999999991</v>
      </c>
      <c r="N75" s="62"/>
      <c r="O75" s="69"/>
      <c r="P75" s="78"/>
      <c r="Q75" s="78"/>
      <c r="R75" s="78"/>
      <c r="S75" s="79"/>
      <c r="T75" s="60"/>
    </row>
    <row r="76" spans="1:20" s="19" customFormat="1" ht="16.5" thickTop="1" thickBot="1">
      <c r="A76" s="110" t="s">
        <v>265</v>
      </c>
      <c r="B76" s="63" t="s">
        <v>23</v>
      </c>
      <c r="C76" s="63" t="s">
        <v>100</v>
      </c>
      <c r="D76" s="63" t="s">
        <v>267</v>
      </c>
      <c r="E76" s="111">
        <v>3</v>
      </c>
      <c r="F76" s="112" t="s">
        <v>166</v>
      </c>
      <c r="G76" s="111">
        <f>1.2*1.7*E76</f>
        <v>6.12</v>
      </c>
      <c r="H76" s="113"/>
      <c r="I76" s="7">
        <f t="shared" si="18"/>
        <v>30</v>
      </c>
      <c r="J76" s="7">
        <f t="shared" si="15"/>
        <v>61.2</v>
      </c>
      <c r="K76" s="123">
        <f t="shared" si="12"/>
        <v>120</v>
      </c>
      <c r="L76" s="9">
        <f t="shared" si="19"/>
        <v>510</v>
      </c>
      <c r="M76" s="56">
        <f t="shared" si="20"/>
        <v>1040.4000000000001</v>
      </c>
      <c r="N76" s="62"/>
      <c r="O76" s="69"/>
      <c r="P76" s="78"/>
      <c r="Q76" s="78"/>
      <c r="R76" s="78"/>
      <c r="S76" s="79"/>
      <c r="T76" s="60"/>
    </row>
    <row r="77" spans="1:20" s="19" customFormat="1" ht="16.5" thickTop="1" thickBot="1">
      <c r="A77" s="110" t="s">
        <v>266</v>
      </c>
      <c r="B77" s="63" t="s">
        <v>268</v>
      </c>
      <c r="C77" s="63" t="s">
        <v>100</v>
      </c>
      <c r="D77" s="63" t="s">
        <v>269</v>
      </c>
      <c r="E77" s="111">
        <v>3</v>
      </c>
      <c r="F77" s="112" t="s">
        <v>166</v>
      </c>
      <c r="G77" s="111">
        <f>1.2*2*E77</f>
        <v>7.1999999999999993</v>
      </c>
      <c r="H77" s="113"/>
      <c r="I77" s="7">
        <f t="shared" si="18"/>
        <v>30</v>
      </c>
      <c r="J77" s="7">
        <f t="shared" si="15"/>
        <v>72</v>
      </c>
      <c r="K77" s="123">
        <f t="shared" si="12"/>
        <v>120</v>
      </c>
      <c r="L77" s="9">
        <f t="shared" si="19"/>
        <v>510</v>
      </c>
      <c r="M77" s="56">
        <f t="shared" si="20"/>
        <v>1223.9999999999998</v>
      </c>
      <c r="N77" s="62"/>
      <c r="O77" s="69"/>
      <c r="P77" s="78"/>
      <c r="Q77" s="78"/>
      <c r="R77" s="78"/>
      <c r="S77" s="79"/>
      <c r="T77" s="60"/>
    </row>
    <row r="78" spans="1:20" ht="16.5" thickTop="1" thickBot="1">
      <c r="A78" s="1">
        <v>34</v>
      </c>
      <c r="B78" s="5" t="s">
        <v>67</v>
      </c>
      <c r="C78" s="5" t="s">
        <v>94</v>
      </c>
      <c r="D78" s="5" t="s">
        <v>152</v>
      </c>
      <c r="E78" s="29">
        <v>5</v>
      </c>
      <c r="F78" s="32" t="s">
        <v>70</v>
      </c>
      <c r="G78" s="29">
        <f>E78*2.3</f>
        <v>11.5</v>
      </c>
      <c r="H78" s="96"/>
      <c r="I78" s="7">
        <f t="shared" ref="I78:I87" si="21">E78*10</f>
        <v>50</v>
      </c>
      <c r="J78" s="7">
        <f t="shared" si="15"/>
        <v>115</v>
      </c>
      <c r="K78" s="123">
        <f t="shared" si="12"/>
        <v>200</v>
      </c>
      <c r="L78" s="9">
        <f t="shared" ref="L78:L86" si="22">E78*170</f>
        <v>850</v>
      </c>
      <c r="M78" s="56">
        <f t="shared" ref="M78:M86" si="23">G78*170</f>
        <v>1955</v>
      </c>
      <c r="N78" s="62"/>
      <c r="O78" s="69"/>
      <c r="P78" s="54"/>
      <c r="Q78" s="78"/>
      <c r="R78" s="78"/>
      <c r="S78" s="45"/>
      <c r="T78" s="72"/>
    </row>
    <row r="79" spans="1:20" ht="16.5" thickTop="1" thickBot="1">
      <c r="A79" s="1"/>
      <c r="B79" s="28"/>
      <c r="D79" s="40"/>
      <c r="E79" s="16"/>
      <c r="F79" s="16"/>
      <c r="G79" s="17"/>
      <c r="H79" s="21"/>
      <c r="I79" s="25"/>
      <c r="J79" s="25"/>
      <c r="K79" s="123"/>
      <c r="L79" s="25"/>
      <c r="M79" s="57"/>
      <c r="N79" s="64"/>
      <c r="O79" s="70"/>
      <c r="P79" s="16"/>
      <c r="Q79" s="63"/>
      <c r="R79" s="63"/>
      <c r="S79" s="16"/>
      <c r="T79" s="72"/>
    </row>
    <row r="80" spans="1:20" ht="16.5" thickTop="1" thickBot="1">
      <c r="A80" s="1"/>
      <c r="B80" s="5"/>
      <c r="C80" s="5"/>
      <c r="D80" s="5"/>
      <c r="E80" s="16"/>
      <c r="F80" s="16"/>
      <c r="G80" s="17"/>
      <c r="H80" s="21"/>
      <c r="I80" s="25"/>
      <c r="J80" s="25"/>
      <c r="K80" s="123"/>
      <c r="L80" s="25"/>
      <c r="M80" s="57"/>
      <c r="N80" s="64"/>
      <c r="O80" s="70"/>
      <c r="P80" s="16"/>
      <c r="Q80" s="63"/>
      <c r="R80" s="63"/>
      <c r="S80" s="16"/>
      <c r="T80" s="72"/>
    </row>
    <row r="81" spans="1:20" ht="16.5" thickTop="1" thickBot="1">
      <c r="A81" s="1">
        <v>35</v>
      </c>
      <c r="B81" s="63" t="s">
        <v>256</v>
      </c>
      <c r="C81" s="16" t="s">
        <v>94</v>
      </c>
      <c r="D81" s="63" t="s">
        <v>160</v>
      </c>
      <c r="E81" s="29">
        <v>1</v>
      </c>
      <c r="F81" s="29" t="s">
        <v>70</v>
      </c>
      <c r="G81" s="29">
        <v>1.6</v>
      </c>
      <c r="H81" s="96"/>
      <c r="I81" s="7">
        <f t="shared" si="21"/>
        <v>10</v>
      </c>
      <c r="J81" s="7">
        <f t="shared" si="15"/>
        <v>16</v>
      </c>
      <c r="K81" s="123">
        <f t="shared" si="12"/>
        <v>40</v>
      </c>
      <c r="L81" s="9">
        <f t="shared" si="22"/>
        <v>170</v>
      </c>
      <c r="M81" s="56">
        <f t="shared" si="23"/>
        <v>272</v>
      </c>
      <c r="N81" s="62"/>
      <c r="O81" s="69"/>
      <c r="P81" s="54"/>
      <c r="Q81" s="78"/>
      <c r="R81" s="78"/>
      <c r="S81" s="45"/>
      <c r="T81" s="72"/>
    </row>
    <row r="82" spans="1:20" ht="16.5" thickTop="1" thickBot="1">
      <c r="A82" s="1" t="s">
        <v>39</v>
      </c>
      <c r="B82" s="63" t="s">
        <v>255</v>
      </c>
      <c r="C82" s="5" t="s">
        <v>253</v>
      </c>
      <c r="D82" s="5" t="s">
        <v>254</v>
      </c>
      <c r="E82" s="29">
        <v>0.6</v>
      </c>
      <c r="F82" s="29" t="s">
        <v>70</v>
      </c>
      <c r="G82" s="29">
        <v>5.13</v>
      </c>
      <c r="H82" s="96"/>
      <c r="I82" s="7">
        <f t="shared" si="21"/>
        <v>6</v>
      </c>
      <c r="J82" s="7">
        <f t="shared" si="15"/>
        <v>51.3</v>
      </c>
      <c r="K82" s="123">
        <f t="shared" si="12"/>
        <v>24</v>
      </c>
      <c r="L82" s="9">
        <f t="shared" si="22"/>
        <v>102</v>
      </c>
      <c r="M82" s="56">
        <f t="shared" si="23"/>
        <v>872.1</v>
      </c>
      <c r="N82" s="62"/>
      <c r="O82" s="69"/>
      <c r="P82" s="54"/>
      <c r="Q82" s="78"/>
      <c r="R82" s="78"/>
      <c r="S82" s="45"/>
      <c r="T82" s="72"/>
    </row>
    <row r="83" spans="1:20" ht="16.5" thickTop="1" thickBot="1">
      <c r="A83" s="1" t="s">
        <v>40</v>
      </c>
      <c r="B83" s="107" t="s">
        <v>257</v>
      </c>
      <c r="C83" s="5" t="s">
        <v>94</v>
      </c>
      <c r="D83" s="63" t="s">
        <v>227</v>
      </c>
      <c r="E83" s="29">
        <v>2</v>
      </c>
      <c r="F83" s="29" t="s">
        <v>70</v>
      </c>
      <c r="G83" s="29">
        <v>5.6</v>
      </c>
      <c r="H83" s="96"/>
      <c r="I83" s="7">
        <f t="shared" si="21"/>
        <v>20</v>
      </c>
      <c r="J83" s="7">
        <f t="shared" si="15"/>
        <v>56</v>
      </c>
      <c r="K83" s="123">
        <f t="shared" si="12"/>
        <v>80</v>
      </c>
      <c r="L83" s="9">
        <f t="shared" si="22"/>
        <v>340</v>
      </c>
      <c r="M83" s="56">
        <f t="shared" si="23"/>
        <v>951.99999999999989</v>
      </c>
      <c r="N83" s="62"/>
      <c r="O83" s="69"/>
      <c r="P83" s="54"/>
      <c r="Q83" s="78"/>
      <c r="R83" s="78"/>
      <c r="S83" s="45"/>
      <c r="T83" s="72"/>
    </row>
    <row r="84" spans="1:20" ht="16.5" thickTop="1" thickBot="1">
      <c r="A84" s="1">
        <v>36</v>
      </c>
      <c r="B84" s="16" t="s">
        <v>13</v>
      </c>
      <c r="C84" s="5" t="s">
        <v>94</v>
      </c>
      <c r="D84" s="63" t="s">
        <v>12</v>
      </c>
      <c r="E84" s="29">
        <v>0.25</v>
      </c>
      <c r="F84" s="29" t="s">
        <v>70</v>
      </c>
      <c r="G84" s="29">
        <v>0.1</v>
      </c>
      <c r="H84" s="96"/>
      <c r="I84" s="7">
        <f t="shared" si="21"/>
        <v>2.5</v>
      </c>
      <c r="J84" s="7">
        <f t="shared" si="15"/>
        <v>1</v>
      </c>
      <c r="K84" s="123">
        <f t="shared" si="12"/>
        <v>10</v>
      </c>
      <c r="L84" s="9">
        <f t="shared" si="22"/>
        <v>42.5</v>
      </c>
      <c r="M84" s="56">
        <f t="shared" si="23"/>
        <v>17</v>
      </c>
      <c r="N84" s="62"/>
      <c r="O84" s="69"/>
      <c r="P84" s="54"/>
      <c r="Q84" s="78"/>
      <c r="R84" s="78"/>
      <c r="S84" s="45"/>
      <c r="T84" s="72"/>
    </row>
    <row r="85" spans="1:20" ht="16.5" thickTop="1" thickBot="1">
      <c r="A85" s="1" t="s">
        <v>64</v>
      </c>
      <c r="B85" s="16" t="s">
        <v>14</v>
      </c>
      <c r="C85" s="5" t="s">
        <v>94</v>
      </c>
      <c r="D85" s="63" t="s">
        <v>16</v>
      </c>
      <c r="E85" s="29">
        <v>0.25</v>
      </c>
      <c r="F85" s="29" t="s">
        <v>70</v>
      </c>
      <c r="G85" s="29">
        <v>0.1</v>
      </c>
      <c r="H85" s="96"/>
      <c r="I85" s="7">
        <f t="shared" si="21"/>
        <v>2.5</v>
      </c>
      <c r="J85" s="7">
        <f t="shared" si="15"/>
        <v>1</v>
      </c>
      <c r="K85" s="123">
        <f t="shared" si="12"/>
        <v>10</v>
      </c>
      <c r="L85" s="9">
        <f t="shared" si="22"/>
        <v>42.5</v>
      </c>
      <c r="M85" s="56">
        <f t="shared" si="23"/>
        <v>17</v>
      </c>
      <c r="N85" s="62"/>
      <c r="O85" s="69"/>
      <c r="P85" s="54"/>
      <c r="Q85" s="78"/>
      <c r="R85" s="78"/>
      <c r="S85" s="45"/>
      <c r="T85" s="72"/>
    </row>
    <row r="86" spans="1:20" ht="16.5" thickTop="1" thickBot="1">
      <c r="A86" s="1" t="s">
        <v>65</v>
      </c>
      <c r="B86" s="16" t="s">
        <v>15</v>
      </c>
      <c r="C86" s="5" t="s">
        <v>94</v>
      </c>
      <c r="D86" s="63" t="s">
        <v>18</v>
      </c>
      <c r="E86" s="29">
        <v>1</v>
      </c>
      <c r="F86" s="29" t="s">
        <v>70</v>
      </c>
      <c r="G86" s="29">
        <v>0.375</v>
      </c>
      <c r="H86" s="96"/>
      <c r="I86" s="7">
        <f t="shared" si="21"/>
        <v>10</v>
      </c>
      <c r="J86" s="7">
        <f t="shared" si="15"/>
        <v>3.75</v>
      </c>
      <c r="K86" s="123">
        <f t="shared" si="12"/>
        <v>40</v>
      </c>
      <c r="L86" s="9">
        <f t="shared" si="22"/>
        <v>170</v>
      </c>
      <c r="M86" s="56">
        <f t="shared" si="23"/>
        <v>63.75</v>
      </c>
      <c r="N86" s="62"/>
      <c r="O86" s="69"/>
      <c r="P86" s="54"/>
      <c r="Q86" s="78"/>
      <c r="R86" s="78"/>
      <c r="S86" s="45"/>
      <c r="T86" s="72"/>
    </row>
    <row r="87" spans="1:20" ht="16.5" thickTop="1" thickBot="1">
      <c r="A87" s="1" t="s">
        <v>66</v>
      </c>
      <c r="B87" s="16" t="s">
        <v>19</v>
      </c>
      <c r="C87" s="5" t="s">
        <v>94</v>
      </c>
      <c r="D87" s="63" t="s">
        <v>17</v>
      </c>
      <c r="E87" s="29">
        <v>1</v>
      </c>
      <c r="F87" s="29" t="s">
        <v>70</v>
      </c>
      <c r="G87" s="29">
        <v>0.375</v>
      </c>
      <c r="H87" s="96"/>
      <c r="I87" s="7">
        <f t="shared" si="21"/>
        <v>10</v>
      </c>
      <c r="J87" s="7">
        <f t="shared" si="15"/>
        <v>3.75</v>
      </c>
      <c r="K87" s="123">
        <f t="shared" si="12"/>
        <v>40</v>
      </c>
      <c r="L87" s="9">
        <f>E87*170</f>
        <v>170</v>
      </c>
      <c r="M87" s="56">
        <f>G87*170</f>
        <v>63.75</v>
      </c>
      <c r="N87" s="62"/>
      <c r="O87" s="69"/>
      <c r="P87" s="54"/>
      <c r="Q87" s="78"/>
      <c r="R87" s="78"/>
      <c r="S87" s="45"/>
      <c r="T87" s="72"/>
    </row>
    <row r="88" spans="1:20" ht="16.5" thickTop="1" thickBot="1">
      <c r="A88" s="1"/>
      <c r="B88" s="5"/>
      <c r="C88" s="5"/>
      <c r="D88" s="16"/>
      <c r="E88" s="17"/>
      <c r="F88" s="17"/>
      <c r="G88" s="17"/>
      <c r="H88" s="21"/>
      <c r="I88" s="25"/>
      <c r="J88" s="25"/>
      <c r="K88" s="123"/>
      <c r="L88" s="25"/>
      <c r="M88" s="57"/>
      <c r="N88" s="64"/>
      <c r="O88" s="70"/>
      <c r="P88" s="17"/>
      <c r="Q88" s="77"/>
      <c r="R88" s="77"/>
      <c r="S88" s="17"/>
      <c r="T88" s="72"/>
    </row>
    <row r="89" spans="1:20" ht="16.5" thickTop="1" thickBot="1">
      <c r="A89" s="1">
        <v>40</v>
      </c>
      <c r="B89" s="5" t="s">
        <v>74</v>
      </c>
      <c r="C89" s="5" t="s">
        <v>94</v>
      </c>
      <c r="D89" s="63" t="s">
        <v>154</v>
      </c>
      <c r="E89" s="29">
        <v>2.5</v>
      </c>
      <c r="F89" s="29" t="s">
        <v>70</v>
      </c>
      <c r="G89" s="29">
        <v>17.21</v>
      </c>
      <c r="H89" s="96"/>
      <c r="I89" s="7">
        <f t="shared" ref="I89:I96" si="24">E89*10</f>
        <v>25</v>
      </c>
      <c r="J89" s="7">
        <f t="shared" si="15"/>
        <v>172.10000000000002</v>
      </c>
      <c r="K89" s="123">
        <f t="shared" si="12"/>
        <v>100</v>
      </c>
      <c r="L89" s="9">
        <f t="shared" ref="L89:L96" si="25">E89*170</f>
        <v>425</v>
      </c>
      <c r="M89" s="56">
        <f t="shared" ref="M89:M96" si="26">G89*170</f>
        <v>2925.7000000000003</v>
      </c>
      <c r="N89" s="62"/>
      <c r="O89" s="69"/>
      <c r="P89" s="54"/>
      <c r="Q89" s="78"/>
      <c r="R89" s="78"/>
      <c r="S89" s="45"/>
      <c r="T89" s="72"/>
    </row>
    <row r="90" spans="1:20" ht="16.5" thickTop="1" thickBot="1">
      <c r="A90" s="1">
        <v>41</v>
      </c>
      <c r="B90" s="5" t="s">
        <v>72</v>
      </c>
      <c r="C90" s="5" t="s">
        <v>94</v>
      </c>
      <c r="D90" s="63" t="s">
        <v>155</v>
      </c>
      <c r="E90" s="29">
        <v>6</v>
      </c>
      <c r="F90" s="29" t="s">
        <v>70</v>
      </c>
      <c r="G90" s="29">
        <v>48.59</v>
      </c>
      <c r="H90" s="96"/>
      <c r="I90" s="7">
        <f t="shared" si="24"/>
        <v>60</v>
      </c>
      <c r="J90" s="7">
        <f t="shared" si="15"/>
        <v>485.90000000000003</v>
      </c>
      <c r="K90" s="123">
        <f t="shared" si="12"/>
        <v>240</v>
      </c>
      <c r="L90" s="9">
        <f t="shared" si="25"/>
        <v>1020</v>
      </c>
      <c r="M90" s="56">
        <f t="shared" si="26"/>
        <v>8260.3000000000011</v>
      </c>
      <c r="N90" s="62"/>
      <c r="O90" s="69"/>
      <c r="P90" s="54"/>
      <c r="Q90" s="78"/>
      <c r="R90" s="78"/>
      <c r="S90" s="45"/>
      <c r="T90" s="72"/>
    </row>
    <row r="91" spans="1:20" ht="16.5" thickTop="1" thickBot="1">
      <c r="A91" s="1">
        <v>42</v>
      </c>
      <c r="B91" s="5" t="s">
        <v>0</v>
      </c>
      <c r="C91" s="5" t="s">
        <v>94</v>
      </c>
      <c r="D91" s="63" t="s">
        <v>156</v>
      </c>
      <c r="E91" s="29">
        <v>6</v>
      </c>
      <c r="F91" s="32" t="s">
        <v>166</v>
      </c>
      <c r="G91" s="29">
        <v>11.7</v>
      </c>
      <c r="H91" s="96"/>
      <c r="I91" s="7">
        <f t="shared" si="24"/>
        <v>60</v>
      </c>
      <c r="J91" s="7">
        <f t="shared" si="15"/>
        <v>117</v>
      </c>
      <c r="K91" s="123">
        <f t="shared" si="12"/>
        <v>240</v>
      </c>
      <c r="L91" s="9">
        <f t="shared" si="25"/>
        <v>1020</v>
      </c>
      <c r="M91" s="56">
        <f t="shared" si="26"/>
        <v>1988.9999999999998</v>
      </c>
      <c r="N91" s="62"/>
      <c r="O91" s="69"/>
      <c r="P91" s="54"/>
      <c r="Q91" s="78"/>
      <c r="R91" s="78"/>
      <c r="S91" s="45"/>
      <c r="T91" s="72"/>
    </row>
    <row r="92" spans="1:20" ht="16.5" thickTop="1" thickBot="1">
      <c r="A92" s="1">
        <v>43</v>
      </c>
      <c r="B92" s="5" t="s">
        <v>2</v>
      </c>
      <c r="C92" s="5" t="s">
        <v>94</v>
      </c>
      <c r="D92" s="16" t="s">
        <v>157</v>
      </c>
      <c r="E92" s="29">
        <v>6</v>
      </c>
      <c r="F92" s="32" t="s">
        <v>166</v>
      </c>
      <c r="G92" s="29">
        <v>1.32</v>
      </c>
      <c r="H92" s="96"/>
      <c r="I92" s="7">
        <f t="shared" si="24"/>
        <v>60</v>
      </c>
      <c r="J92" s="7">
        <f t="shared" si="15"/>
        <v>13.200000000000001</v>
      </c>
      <c r="K92" s="123">
        <f t="shared" si="12"/>
        <v>240</v>
      </c>
      <c r="L92" s="9">
        <f t="shared" si="25"/>
        <v>1020</v>
      </c>
      <c r="M92" s="56">
        <f t="shared" si="26"/>
        <v>224.4</v>
      </c>
      <c r="N92" s="62"/>
      <c r="O92" s="69"/>
      <c r="P92" s="54"/>
      <c r="Q92" s="78"/>
      <c r="R92" s="78"/>
      <c r="S92" s="45"/>
      <c r="T92" s="72"/>
    </row>
    <row r="93" spans="1:20" ht="16.5" thickTop="1" thickBot="1">
      <c r="A93" s="1">
        <v>44</v>
      </c>
      <c r="B93" s="5" t="s">
        <v>3</v>
      </c>
      <c r="C93" s="5" t="s">
        <v>94</v>
      </c>
      <c r="D93" s="16" t="s">
        <v>158</v>
      </c>
      <c r="E93" s="29">
        <v>6</v>
      </c>
      <c r="F93" s="32" t="s">
        <v>166</v>
      </c>
      <c r="G93" s="29">
        <v>35.1</v>
      </c>
      <c r="H93" s="96"/>
      <c r="I93" s="7">
        <f t="shared" si="24"/>
        <v>60</v>
      </c>
      <c r="J93" s="7">
        <f t="shared" si="15"/>
        <v>351</v>
      </c>
      <c r="K93" s="123">
        <f t="shared" si="12"/>
        <v>240</v>
      </c>
      <c r="L93" s="9">
        <f t="shared" si="25"/>
        <v>1020</v>
      </c>
      <c r="M93" s="56">
        <f t="shared" si="26"/>
        <v>5967</v>
      </c>
      <c r="N93" s="62"/>
      <c r="O93" s="69"/>
      <c r="P93" s="54"/>
      <c r="Q93" s="78"/>
      <c r="R93" s="78"/>
      <c r="S93" s="45"/>
      <c r="T93" s="72"/>
    </row>
    <row r="94" spans="1:20" ht="16.5" thickTop="1" thickBot="1">
      <c r="A94" s="1">
        <v>45</v>
      </c>
      <c r="B94" s="5" t="s">
        <v>4</v>
      </c>
      <c r="C94" s="5" t="s">
        <v>94</v>
      </c>
      <c r="D94" s="16" t="s">
        <v>159</v>
      </c>
      <c r="E94" s="29">
        <v>6</v>
      </c>
      <c r="F94" s="32" t="s">
        <v>166</v>
      </c>
      <c r="G94" s="29">
        <v>8.1</v>
      </c>
      <c r="H94" s="96"/>
      <c r="I94" s="7">
        <f t="shared" si="24"/>
        <v>60</v>
      </c>
      <c r="J94" s="7">
        <f t="shared" si="15"/>
        <v>81</v>
      </c>
      <c r="K94" s="123">
        <f t="shared" si="12"/>
        <v>240</v>
      </c>
      <c r="L94" s="9">
        <f t="shared" si="25"/>
        <v>1020</v>
      </c>
      <c r="M94" s="56">
        <f t="shared" si="26"/>
        <v>1377</v>
      </c>
      <c r="N94" s="62"/>
      <c r="O94" s="69"/>
      <c r="P94" s="54"/>
      <c r="Q94" s="78"/>
      <c r="R94" s="78"/>
      <c r="S94" s="45"/>
      <c r="T94" s="72"/>
    </row>
    <row r="95" spans="1:20" ht="16.5" thickTop="1" thickBot="1">
      <c r="A95" s="1">
        <v>46</v>
      </c>
      <c r="B95" s="5" t="s">
        <v>75</v>
      </c>
      <c r="C95" s="5" t="s">
        <v>94</v>
      </c>
      <c r="D95" s="63" t="s">
        <v>163</v>
      </c>
      <c r="E95" s="29">
        <v>4</v>
      </c>
      <c r="F95" s="32" t="s">
        <v>166</v>
      </c>
      <c r="G95" s="29">
        <v>5.2</v>
      </c>
      <c r="H95" s="96"/>
      <c r="I95" s="7">
        <f t="shared" si="24"/>
        <v>40</v>
      </c>
      <c r="J95" s="7">
        <f t="shared" si="15"/>
        <v>52</v>
      </c>
      <c r="K95" s="123">
        <f t="shared" si="12"/>
        <v>160</v>
      </c>
      <c r="L95" s="9">
        <f t="shared" si="25"/>
        <v>680</v>
      </c>
      <c r="M95" s="56">
        <f t="shared" si="26"/>
        <v>884</v>
      </c>
      <c r="N95" s="62"/>
      <c r="O95" s="69"/>
      <c r="P95" s="54"/>
      <c r="Q95" s="78"/>
      <c r="R95" s="78"/>
      <c r="S95" s="45"/>
      <c r="T95" s="72"/>
    </row>
    <row r="96" spans="1:20" ht="16.5" thickTop="1" thickBot="1">
      <c r="A96" s="1">
        <v>47</v>
      </c>
      <c r="B96" s="5" t="s">
        <v>75</v>
      </c>
      <c r="C96" s="5" t="s">
        <v>94</v>
      </c>
      <c r="D96" s="16" t="s">
        <v>164</v>
      </c>
      <c r="E96" s="29">
        <v>4</v>
      </c>
      <c r="F96" s="32" t="s">
        <v>166</v>
      </c>
      <c r="G96" s="29">
        <v>0.84</v>
      </c>
      <c r="H96" s="96"/>
      <c r="I96" s="7">
        <f t="shared" si="24"/>
        <v>40</v>
      </c>
      <c r="J96" s="7">
        <f t="shared" si="15"/>
        <v>8.4</v>
      </c>
      <c r="K96" s="123">
        <f t="shared" si="12"/>
        <v>160</v>
      </c>
      <c r="L96" s="9">
        <f t="shared" si="25"/>
        <v>680</v>
      </c>
      <c r="M96" s="56">
        <f t="shared" si="26"/>
        <v>142.79999999999998</v>
      </c>
      <c r="N96" s="62"/>
      <c r="O96" s="69"/>
      <c r="P96" s="54"/>
      <c r="Q96" s="78"/>
      <c r="R96" s="78"/>
      <c r="S96" s="45"/>
      <c r="T96" s="72"/>
    </row>
    <row r="97" spans="1:20" ht="16.5" thickTop="1" thickBot="1">
      <c r="A97" s="1"/>
      <c r="B97" s="41"/>
      <c r="D97" s="24"/>
      <c r="E97" s="17"/>
      <c r="F97" s="17"/>
      <c r="G97" s="17"/>
      <c r="H97" s="21"/>
      <c r="I97" s="25"/>
      <c r="J97" s="25"/>
      <c r="K97" s="123"/>
      <c r="L97" s="25"/>
      <c r="M97" s="57"/>
      <c r="N97" s="64"/>
      <c r="O97" s="70"/>
      <c r="P97" s="17"/>
      <c r="Q97" s="77"/>
      <c r="R97" s="77"/>
      <c r="S97" s="17"/>
      <c r="T97" s="72"/>
    </row>
    <row r="98" spans="1:20" ht="16.5" thickTop="1" thickBot="1">
      <c r="A98" s="1" t="s">
        <v>25</v>
      </c>
      <c r="B98" s="5" t="s">
        <v>76</v>
      </c>
      <c r="C98" s="5" t="s">
        <v>94</v>
      </c>
      <c r="D98" s="16" t="s">
        <v>154</v>
      </c>
      <c r="E98" s="29">
        <v>2.5</v>
      </c>
      <c r="F98" s="29" t="s">
        <v>70</v>
      </c>
      <c r="G98" s="29">
        <v>17.21</v>
      </c>
      <c r="H98" s="96"/>
      <c r="I98" s="7">
        <f t="shared" ref="I98:I105" si="27">E98*10</f>
        <v>25</v>
      </c>
      <c r="J98" s="7">
        <f t="shared" ref="J98:J105" si="28">G98*10</f>
        <v>172.10000000000002</v>
      </c>
      <c r="K98" s="123">
        <f t="shared" si="12"/>
        <v>100</v>
      </c>
      <c r="L98" s="9">
        <f t="shared" ref="L98:L105" si="29">E98*170</f>
        <v>425</v>
      </c>
      <c r="M98" s="56">
        <f t="shared" ref="M98:M105" si="30">G98*170</f>
        <v>2925.7000000000003</v>
      </c>
      <c r="N98" s="62"/>
      <c r="O98" s="69"/>
      <c r="P98" s="54"/>
      <c r="Q98" s="78"/>
      <c r="R98" s="78"/>
      <c r="S98" s="45"/>
      <c r="T98" s="72"/>
    </row>
    <row r="99" spans="1:20" ht="16.5" thickTop="1" thickBot="1">
      <c r="A99" s="1" t="s">
        <v>26</v>
      </c>
      <c r="B99" s="5" t="s">
        <v>73</v>
      </c>
      <c r="C99" s="5" t="s">
        <v>94</v>
      </c>
      <c r="D99" s="16" t="s">
        <v>155</v>
      </c>
      <c r="E99" s="29">
        <v>6</v>
      </c>
      <c r="F99" s="29" t="s">
        <v>70</v>
      </c>
      <c r="G99" s="29">
        <v>48.59</v>
      </c>
      <c r="H99" s="96"/>
      <c r="I99" s="7">
        <f t="shared" si="27"/>
        <v>60</v>
      </c>
      <c r="J99" s="7">
        <f t="shared" si="28"/>
        <v>485.90000000000003</v>
      </c>
      <c r="K99" s="123">
        <f t="shared" si="12"/>
        <v>240</v>
      </c>
      <c r="L99" s="9">
        <f t="shared" si="29"/>
        <v>1020</v>
      </c>
      <c r="M99" s="56">
        <f t="shared" si="30"/>
        <v>8260.3000000000011</v>
      </c>
      <c r="N99" s="62"/>
      <c r="O99" s="69"/>
      <c r="P99" s="54"/>
      <c r="Q99" s="78"/>
      <c r="R99" s="78"/>
      <c r="S99" s="45"/>
      <c r="T99" s="72"/>
    </row>
    <row r="100" spans="1:20" ht="16.5" thickTop="1" thickBot="1">
      <c r="A100" s="1" t="s">
        <v>27</v>
      </c>
      <c r="B100" s="5" t="s">
        <v>1</v>
      </c>
      <c r="C100" s="5" t="s">
        <v>94</v>
      </c>
      <c r="D100" s="16" t="s">
        <v>156</v>
      </c>
      <c r="E100" s="29">
        <v>6</v>
      </c>
      <c r="F100" s="32" t="s">
        <v>166</v>
      </c>
      <c r="G100" s="29">
        <v>11.7</v>
      </c>
      <c r="H100" s="96"/>
      <c r="I100" s="7">
        <f t="shared" si="27"/>
        <v>60</v>
      </c>
      <c r="J100" s="7">
        <f t="shared" si="28"/>
        <v>117</v>
      </c>
      <c r="K100" s="123">
        <f t="shared" si="12"/>
        <v>240</v>
      </c>
      <c r="L100" s="9">
        <f t="shared" si="29"/>
        <v>1020</v>
      </c>
      <c r="M100" s="56">
        <f t="shared" si="30"/>
        <v>1988.9999999999998</v>
      </c>
      <c r="N100" s="62"/>
      <c r="O100" s="69"/>
      <c r="P100" s="54"/>
      <c r="Q100" s="78"/>
      <c r="R100" s="78"/>
      <c r="S100" s="45"/>
      <c r="T100" s="72"/>
    </row>
    <row r="101" spans="1:20" ht="16.5" thickTop="1" thickBot="1">
      <c r="A101" s="1" t="s">
        <v>28</v>
      </c>
      <c r="B101" s="5" t="s">
        <v>1</v>
      </c>
      <c r="C101" s="5" t="s">
        <v>94</v>
      </c>
      <c r="D101" s="16" t="s">
        <v>157</v>
      </c>
      <c r="E101" s="29">
        <v>6</v>
      </c>
      <c r="F101" s="32" t="s">
        <v>166</v>
      </c>
      <c r="G101" s="29">
        <v>1.32</v>
      </c>
      <c r="H101" s="96"/>
      <c r="I101" s="7">
        <f t="shared" si="27"/>
        <v>60</v>
      </c>
      <c r="J101" s="7">
        <f t="shared" si="28"/>
        <v>13.200000000000001</v>
      </c>
      <c r="K101" s="123">
        <f t="shared" si="12"/>
        <v>240</v>
      </c>
      <c r="L101" s="9">
        <f t="shared" si="29"/>
        <v>1020</v>
      </c>
      <c r="M101" s="56">
        <f t="shared" si="30"/>
        <v>224.4</v>
      </c>
      <c r="N101" s="62"/>
      <c r="O101" s="69"/>
      <c r="P101" s="54"/>
      <c r="Q101" s="78"/>
      <c r="R101" s="78"/>
      <c r="S101" s="45"/>
      <c r="T101" s="72"/>
    </row>
    <row r="102" spans="1:20" ht="16.5" thickTop="1" thickBot="1">
      <c r="A102" s="1" t="s">
        <v>29</v>
      </c>
      <c r="B102" s="5" t="s">
        <v>5</v>
      </c>
      <c r="C102" s="5" t="s">
        <v>94</v>
      </c>
      <c r="D102" s="16" t="s">
        <v>158</v>
      </c>
      <c r="E102" s="29">
        <v>6</v>
      </c>
      <c r="F102" s="32" t="s">
        <v>166</v>
      </c>
      <c r="G102" s="29">
        <v>35.1</v>
      </c>
      <c r="H102" s="96"/>
      <c r="I102" s="7">
        <f t="shared" si="27"/>
        <v>60</v>
      </c>
      <c r="J102" s="7">
        <f t="shared" si="28"/>
        <v>351</v>
      </c>
      <c r="K102" s="123">
        <f t="shared" si="12"/>
        <v>240</v>
      </c>
      <c r="L102" s="9">
        <f t="shared" si="29"/>
        <v>1020</v>
      </c>
      <c r="M102" s="56">
        <f t="shared" si="30"/>
        <v>5967</v>
      </c>
      <c r="N102" s="62"/>
      <c r="O102" s="69"/>
      <c r="P102" s="54"/>
      <c r="Q102" s="78"/>
      <c r="R102" s="78"/>
      <c r="S102" s="45"/>
      <c r="T102" s="72"/>
    </row>
    <row r="103" spans="1:20" ht="16.5" thickTop="1" thickBot="1">
      <c r="A103" s="1" t="s">
        <v>30</v>
      </c>
      <c r="B103" s="5" t="s">
        <v>5</v>
      </c>
      <c r="C103" s="5" t="s">
        <v>94</v>
      </c>
      <c r="D103" s="16" t="s">
        <v>159</v>
      </c>
      <c r="E103" s="29">
        <v>6</v>
      </c>
      <c r="F103" s="32" t="s">
        <v>166</v>
      </c>
      <c r="G103" s="29">
        <v>8.1</v>
      </c>
      <c r="H103" s="96"/>
      <c r="I103" s="7">
        <f t="shared" si="27"/>
        <v>60</v>
      </c>
      <c r="J103" s="7">
        <f t="shared" si="28"/>
        <v>81</v>
      </c>
      <c r="K103" s="123">
        <f t="shared" si="12"/>
        <v>240</v>
      </c>
      <c r="L103" s="9">
        <f t="shared" si="29"/>
        <v>1020</v>
      </c>
      <c r="M103" s="56">
        <f t="shared" si="30"/>
        <v>1377</v>
      </c>
      <c r="N103" s="62"/>
      <c r="O103" s="69"/>
      <c r="P103" s="54"/>
      <c r="Q103" s="78"/>
      <c r="R103" s="78"/>
      <c r="S103" s="45"/>
      <c r="T103" s="72"/>
    </row>
    <row r="104" spans="1:20" ht="16.5" thickTop="1" thickBot="1">
      <c r="A104" s="1" t="s">
        <v>31</v>
      </c>
      <c r="B104" s="5" t="s">
        <v>77</v>
      </c>
      <c r="C104" s="5" t="s">
        <v>94</v>
      </c>
      <c r="D104" s="16" t="s">
        <v>163</v>
      </c>
      <c r="E104" s="29">
        <v>4</v>
      </c>
      <c r="F104" s="32" t="s">
        <v>166</v>
      </c>
      <c r="G104" s="29">
        <v>5.2</v>
      </c>
      <c r="H104" s="96"/>
      <c r="I104" s="7">
        <f t="shared" si="27"/>
        <v>40</v>
      </c>
      <c r="J104" s="7">
        <f t="shared" si="28"/>
        <v>52</v>
      </c>
      <c r="K104" s="123">
        <f t="shared" si="12"/>
        <v>160</v>
      </c>
      <c r="L104" s="9">
        <f t="shared" si="29"/>
        <v>680</v>
      </c>
      <c r="M104" s="56">
        <f t="shared" si="30"/>
        <v>884</v>
      </c>
      <c r="N104" s="62"/>
      <c r="O104" s="69"/>
      <c r="P104" s="54"/>
      <c r="Q104" s="78"/>
      <c r="R104" s="78"/>
      <c r="S104" s="45"/>
      <c r="T104" s="72"/>
    </row>
    <row r="105" spans="1:20" ht="16.5" thickTop="1" thickBot="1">
      <c r="A105" s="1">
        <v>47</v>
      </c>
      <c r="B105" s="5" t="s">
        <v>78</v>
      </c>
      <c r="C105" s="5" t="s">
        <v>94</v>
      </c>
      <c r="D105" s="16" t="s">
        <v>164</v>
      </c>
      <c r="E105" s="29">
        <v>4</v>
      </c>
      <c r="F105" s="32" t="s">
        <v>166</v>
      </c>
      <c r="G105" s="29">
        <v>0.84</v>
      </c>
      <c r="H105" s="96"/>
      <c r="I105" s="7">
        <f t="shared" si="27"/>
        <v>40</v>
      </c>
      <c r="J105" s="7">
        <f t="shared" si="28"/>
        <v>8.4</v>
      </c>
      <c r="K105" s="123">
        <f t="shared" si="12"/>
        <v>160</v>
      </c>
      <c r="L105" s="9">
        <f t="shared" si="29"/>
        <v>680</v>
      </c>
      <c r="M105" s="56">
        <f t="shared" si="30"/>
        <v>142.79999999999998</v>
      </c>
      <c r="N105" s="62"/>
      <c r="O105" s="69"/>
      <c r="P105" s="54"/>
      <c r="Q105" s="78"/>
      <c r="R105" s="78"/>
      <c r="S105" s="45"/>
      <c r="T105" s="72"/>
    </row>
    <row r="106" spans="1:20" ht="16.5" thickTop="1" thickBot="1">
      <c r="A106" s="1"/>
      <c r="B106" s="42"/>
      <c r="D106" s="42"/>
      <c r="E106" s="16"/>
      <c r="F106" s="16"/>
      <c r="G106" s="16"/>
      <c r="H106" s="22"/>
      <c r="I106" s="25">
        <f>E106*10</f>
        <v>0</v>
      </c>
      <c r="J106" s="25">
        <f t="shared" si="15"/>
        <v>0</v>
      </c>
      <c r="K106" s="123"/>
      <c r="L106" s="25">
        <f>E106*170</f>
        <v>0</v>
      </c>
      <c r="M106" s="57">
        <f>G106*170</f>
        <v>0</v>
      </c>
      <c r="N106" s="64"/>
      <c r="O106" s="70"/>
      <c r="P106" s="16"/>
      <c r="Q106" s="63"/>
      <c r="R106" s="63"/>
      <c r="S106" s="16"/>
      <c r="T106" s="72"/>
    </row>
    <row r="107" spans="1:20" ht="16.5" thickTop="1" thickBot="1">
      <c r="A107" s="1">
        <v>48</v>
      </c>
      <c r="B107" s="16" t="s">
        <v>9</v>
      </c>
      <c r="C107" s="5" t="s">
        <v>94</v>
      </c>
      <c r="D107" t="s">
        <v>270</v>
      </c>
      <c r="E107" s="29">
        <v>60</v>
      </c>
      <c r="F107" s="29" t="s">
        <v>70</v>
      </c>
      <c r="G107" s="29">
        <f>E107*0.54</f>
        <v>32.400000000000006</v>
      </c>
      <c r="H107" s="96"/>
      <c r="I107" s="7">
        <f>E107*10</f>
        <v>600</v>
      </c>
      <c r="J107" s="7">
        <f t="shared" si="15"/>
        <v>324.00000000000006</v>
      </c>
      <c r="K107" s="123">
        <f t="shared" si="12"/>
        <v>2400</v>
      </c>
      <c r="L107" s="9">
        <f>E107*170</f>
        <v>10200</v>
      </c>
      <c r="M107" s="56">
        <f>G107*170</f>
        <v>5508.0000000000009</v>
      </c>
      <c r="N107" s="62"/>
      <c r="O107" s="69"/>
      <c r="P107" s="54">
        <v>6000</v>
      </c>
      <c r="Q107" s="78"/>
      <c r="R107" s="78"/>
      <c r="S107" s="45"/>
      <c r="T107" s="72"/>
    </row>
    <row r="108" spans="1:20" ht="16.5" thickTop="1" thickBot="1">
      <c r="A108" s="1">
        <v>49</v>
      </c>
      <c r="B108" s="5" t="s">
        <v>79</v>
      </c>
      <c r="C108" s="5" t="s">
        <v>106</v>
      </c>
      <c r="D108" s="63" t="s">
        <v>195</v>
      </c>
      <c r="E108" s="29">
        <v>6</v>
      </c>
      <c r="F108" s="32" t="s">
        <v>166</v>
      </c>
      <c r="G108" s="29"/>
      <c r="H108" s="33" t="s">
        <v>213</v>
      </c>
      <c r="I108" s="7">
        <f>E108*10</f>
        <v>60</v>
      </c>
      <c r="J108" s="7">
        <f t="shared" si="15"/>
        <v>0</v>
      </c>
      <c r="K108" s="123">
        <f t="shared" si="12"/>
        <v>240</v>
      </c>
      <c r="L108" s="9">
        <f>E108*170</f>
        <v>1020</v>
      </c>
      <c r="M108" s="56">
        <f>G108*170</f>
        <v>0</v>
      </c>
      <c r="N108" s="62"/>
      <c r="O108" s="69"/>
      <c r="P108" s="54"/>
      <c r="Q108" s="78"/>
      <c r="R108" s="78"/>
      <c r="S108" s="45"/>
      <c r="T108" s="72"/>
    </row>
    <row r="109" spans="1:20" ht="16.5" thickTop="1" thickBot="1">
      <c r="A109" s="1">
        <v>50</v>
      </c>
      <c r="B109" s="16" t="s">
        <v>103</v>
      </c>
      <c r="C109" s="16" t="s">
        <v>94</v>
      </c>
      <c r="D109" s="16" t="s">
        <v>110</v>
      </c>
      <c r="E109" s="29">
        <v>96</v>
      </c>
      <c r="F109" s="32" t="s">
        <v>166</v>
      </c>
      <c r="G109" s="29">
        <v>97.92</v>
      </c>
      <c r="H109" s="96"/>
      <c r="I109" s="26">
        <f>E109*10</f>
        <v>960</v>
      </c>
      <c r="J109" s="7">
        <f t="shared" si="15"/>
        <v>979.2</v>
      </c>
      <c r="K109" s="123">
        <f t="shared" si="12"/>
        <v>3840</v>
      </c>
      <c r="L109" s="9">
        <f>E109*170</f>
        <v>16320</v>
      </c>
      <c r="M109" s="56">
        <f>G109*170</f>
        <v>16646.400000000001</v>
      </c>
      <c r="N109" s="62"/>
      <c r="O109" s="69"/>
      <c r="P109" s="78"/>
      <c r="Q109" s="78"/>
      <c r="R109" s="78"/>
      <c r="S109" s="79"/>
      <c r="T109" s="72"/>
    </row>
    <row r="110" spans="1:20" ht="16.5" thickTop="1" thickBot="1">
      <c r="A110" s="1">
        <v>50.1</v>
      </c>
      <c r="B110" s="16" t="s">
        <v>104</v>
      </c>
      <c r="C110" s="16" t="s">
        <v>112</v>
      </c>
      <c r="D110" s="5" t="s">
        <v>111</v>
      </c>
      <c r="E110" s="29">
        <v>96</v>
      </c>
      <c r="F110" s="32" t="s">
        <v>166</v>
      </c>
      <c r="G110" s="29">
        <v>0.96</v>
      </c>
      <c r="H110" s="43"/>
      <c r="I110" s="26">
        <f>E110*10</f>
        <v>960</v>
      </c>
      <c r="J110" s="7">
        <f t="shared" si="15"/>
        <v>9.6</v>
      </c>
      <c r="K110" s="123">
        <f t="shared" si="12"/>
        <v>3840</v>
      </c>
      <c r="L110" s="9">
        <f>E110*170</f>
        <v>16320</v>
      </c>
      <c r="M110" s="56">
        <f>G110*170</f>
        <v>163.19999999999999</v>
      </c>
      <c r="N110" s="62"/>
      <c r="O110" s="69"/>
      <c r="P110" s="78"/>
      <c r="Q110" s="78"/>
      <c r="R110" s="78"/>
      <c r="S110" s="79"/>
      <c r="T110" s="72"/>
    </row>
    <row r="111" spans="1:20" ht="19.5" thickTop="1">
      <c r="A111" s="1"/>
      <c r="D111" s="97" t="s">
        <v>250</v>
      </c>
      <c r="E111" s="19"/>
      <c r="F111" s="19"/>
      <c r="G111" s="101">
        <f>SUM(G69:G110)</f>
        <v>493.21999999999991</v>
      </c>
      <c r="H111" s="19"/>
      <c r="I111" s="19"/>
      <c r="J111" s="19"/>
      <c r="K111" s="122"/>
      <c r="L111" s="19"/>
      <c r="M111" s="19"/>
      <c r="N111" s="19"/>
      <c r="O111" s="19"/>
      <c r="P111" s="19"/>
      <c r="Q111" s="19"/>
      <c r="R111" s="19"/>
      <c r="S111" s="19"/>
    </row>
    <row r="112" spans="1:20">
      <c r="A112" s="1"/>
      <c r="E112" s="19"/>
      <c r="F112" s="19"/>
      <c r="G112" s="19"/>
      <c r="H112" s="19"/>
      <c r="I112" s="19"/>
      <c r="J112" s="19"/>
      <c r="K112" s="122"/>
      <c r="L112" s="19"/>
      <c r="M112" s="19"/>
      <c r="N112" s="19"/>
      <c r="O112" s="19"/>
      <c r="P112" s="19"/>
      <c r="Q112" s="19"/>
      <c r="R112" s="19"/>
      <c r="S112" s="19"/>
    </row>
    <row r="113" spans="1:20">
      <c r="A113" s="18" t="s">
        <v>249</v>
      </c>
      <c r="E113" s="19"/>
      <c r="F113" s="19"/>
      <c r="G113" s="19"/>
      <c r="H113" s="19"/>
      <c r="I113" s="19"/>
      <c r="J113" s="19"/>
      <c r="K113" s="122"/>
      <c r="L113" s="19"/>
      <c r="M113" s="19"/>
      <c r="N113" s="19"/>
      <c r="O113" s="19"/>
      <c r="P113" s="19"/>
      <c r="Q113" s="19"/>
      <c r="R113" s="19"/>
      <c r="S113" s="19"/>
    </row>
    <row r="114" spans="1:20" ht="15.75" thickBot="1">
      <c r="K114" s="122"/>
    </row>
    <row r="115" spans="1:20" ht="16.5" thickTop="1" thickBot="1">
      <c r="A115" s="1">
        <v>53</v>
      </c>
      <c r="B115" s="5" t="s">
        <v>233</v>
      </c>
      <c r="C115" s="5" t="s">
        <v>94</v>
      </c>
      <c r="D115" s="5" t="s">
        <v>231</v>
      </c>
      <c r="E115" s="108">
        <v>0.01</v>
      </c>
      <c r="F115" s="114" t="s">
        <v>232</v>
      </c>
      <c r="G115" s="29">
        <v>0.27</v>
      </c>
      <c r="H115" s="96"/>
      <c r="I115" s="7">
        <f t="shared" ref="I115:I127" si="31">E115*10</f>
        <v>0.1</v>
      </c>
      <c r="J115" s="7">
        <f>G115*10</f>
        <v>2.7</v>
      </c>
      <c r="K115" s="123">
        <f t="shared" ref="K115:K127" si="32">E115*40</f>
        <v>0.4</v>
      </c>
      <c r="L115" s="9">
        <f>E115*170</f>
        <v>1.7</v>
      </c>
      <c r="M115" s="56">
        <f>G115*170</f>
        <v>45.900000000000006</v>
      </c>
      <c r="N115" s="51"/>
      <c r="O115" s="59"/>
      <c r="P115" s="55"/>
      <c r="Q115" s="74"/>
      <c r="R115" s="74"/>
      <c r="S115" s="46"/>
      <c r="T115" s="72"/>
    </row>
    <row r="116" spans="1:20" ht="16.5" thickTop="1" thickBot="1">
      <c r="A116" s="1">
        <v>54</v>
      </c>
      <c r="B116" s="63" t="s">
        <v>234</v>
      </c>
      <c r="C116" s="16" t="s">
        <v>94</v>
      </c>
      <c r="D116" s="63" t="s">
        <v>271</v>
      </c>
      <c r="E116" s="108">
        <v>2</v>
      </c>
      <c r="F116" s="114" t="s">
        <v>70</v>
      </c>
      <c r="G116" s="29">
        <v>1.5</v>
      </c>
      <c r="H116" s="96"/>
      <c r="I116" s="7">
        <f t="shared" si="31"/>
        <v>20</v>
      </c>
      <c r="J116" s="7">
        <f t="shared" ref="J116:J127" si="33">G116*10</f>
        <v>15</v>
      </c>
      <c r="K116" s="123">
        <f t="shared" si="32"/>
        <v>80</v>
      </c>
      <c r="L116" s="9">
        <f t="shared" ref="L116:L127" si="34">E116*170</f>
        <v>340</v>
      </c>
      <c r="M116" s="56">
        <f t="shared" ref="M116:M127" si="35">G116*170</f>
        <v>255</v>
      </c>
      <c r="N116" s="51"/>
      <c r="O116" s="59"/>
      <c r="P116" s="55"/>
      <c r="Q116" s="74"/>
      <c r="R116" s="74"/>
      <c r="S116" s="46"/>
      <c r="T116" s="72"/>
    </row>
    <row r="117" spans="1:20" ht="16.5" thickTop="1" thickBot="1">
      <c r="A117" s="1">
        <v>55</v>
      </c>
      <c r="B117" s="16" t="s">
        <v>168</v>
      </c>
      <c r="C117" s="5" t="s">
        <v>94</v>
      </c>
      <c r="D117" s="71" t="s">
        <v>228</v>
      </c>
      <c r="E117" s="111">
        <v>4</v>
      </c>
      <c r="F117" s="29" t="s">
        <v>70</v>
      </c>
      <c r="G117" s="29">
        <v>10.199999999999999</v>
      </c>
      <c r="H117" s="96"/>
      <c r="I117" s="7">
        <f t="shared" si="31"/>
        <v>40</v>
      </c>
      <c r="J117" s="7">
        <f t="shared" si="33"/>
        <v>102</v>
      </c>
      <c r="K117" s="123">
        <f t="shared" si="32"/>
        <v>160</v>
      </c>
      <c r="L117" s="9">
        <f t="shared" si="34"/>
        <v>680</v>
      </c>
      <c r="M117" s="56">
        <f t="shared" si="35"/>
        <v>1733.9999999999998</v>
      </c>
      <c r="N117" s="51"/>
      <c r="O117" s="59"/>
      <c r="P117" s="55"/>
      <c r="Q117" s="74"/>
      <c r="R117" s="74"/>
      <c r="S117" s="46"/>
      <c r="T117" s="72"/>
    </row>
    <row r="118" spans="1:20" ht="16.5" thickTop="1" thickBot="1">
      <c r="A118" s="1">
        <v>56</v>
      </c>
      <c r="B118" s="63" t="s">
        <v>187</v>
      </c>
      <c r="C118" s="5" t="s">
        <v>94</v>
      </c>
      <c r="D118" s="71" t="s">
        <v>229</v>
      </c>
      <c r="E118" s="111">
        <v>8</v>
      </c>
      <c r="F118" s="29" t="s">
        <v>70</v>
      </c>
      <c r="G118" s="29">
        <v>9.24</v>
      </c>
      <c r="H118" s="96"/>
      <c r="I118" s="7">
        <f t="shared" si="31"/>
        <v>80</v>
      </c>
      <c r="J118" s="7">
        <f t="shared" si="33"/>
        <v>92.4</v>
      </c>
      <c r="K118" s="123">
        <f t="shared" si="32"/>
        <v>320</v>
      </c>
      <c r="L118" s="9">
        <f t="shared" si="34"/>
        <v>1360</v>
      </c>
      <c r="M118" s="56">
        <f t="shared" si="35"/>
        <v>1570.8</v>
      </c>
      <c r="N118" s="51"/>
      <c r="O118" s="59"/>
      <c r="P118" s="55"/>
      <c r="Q118" s="74"/>
      <c r="R118" s="74"/>
      <c r="S118" s="46"/>
      <c r="T118" s="72"/>
    </row>
    <row r="119" spans="1:20" ht="16.5" thickTop="1" thickBot="1">
      <c r="A119" s="1">
        <v>57</v>
      </c>
      <c r="B119" s="63" t="s">
        <v>235</v>
      </c>
      <c r="C119" s="5" t="s">
        <v>94</v>
      </c>
      <c r="D119" s="71" t="s">
        <v>82</v>
      </c>
      <c r="E119" s="111">
        <v>2</v>
      </c>
      <c r="F119" s="29" t="s">
        <v>70</v>
      </c>
      <c r="G119" s="29">
        <v>0.42</v>
      </c>
      <c r="H119" s="96"/>
      <c r="I119" s="7">
        <f t="shared" si="31"/>
        <v>20</v>
      </c>
      <c r="J119" s="7">
        <f t="shared" si="33"/>
        <v>4.2</v>
      </c>
      <c r="K119" s="123">
        <f t="shared" si="32"/>
        <v>80</v>
      </c>
      <c r="L119" s="9">
        <f t="shared" si="34"/>
        <v>340</v>
      </c>
      <c r="M119" s="56">
        <f t="shared" si="35"/>
        <v>71.399999999999991</v>
      </c>
      <c r="N119" s="51"/>
      <c r="O119" s="59"/>
      <c r="P119" s="55"/>
      <c r="Q119" s="74"/>
      <c r="R119" s="74"/>
      <c r="S119" s="46"/>
      <c r="T119" s="72"/>
    </row>
    <row r="120" spans="1:20" ht="16.5" thickTop="1" thickBot="1">
      <c r="A120" s="1">
        <v>58</v>
      </c>
      <c r="B120" s="63" t="s">
        <v>236</v>
      </c>
      <c r="C120" s="5" t="s">
        <v>94</v>
      </c>
      <c r="D120" t="s">
        <v>188</v>
      </c>
      <c r="E120" s="111">
        <v>4</v>
      </c>
      <c r="F120" s="29" t="s">
        <v>70</v>
      </c>
      <c r="G120" s="29">
        <v>3.76</v>
      </c>
      <c r="H120" s="96"/>
      <c r="I120" s="7">
        <f t="shared" si="31"/>
        <v>40</v>
      </c>
      <c r="J120" s="7">
        <f t="shared" si="33"/>
        <v>37.599999999999994</v>
      </c>
      <c r="K120" s="123">
        <f t="shared" si="32"/>
        <v>160</v>
      </c>
      <c r="L120" s="9">
        <f t="shared" si="34"/>
        <v>680</v>
      </c>
      <c r="M120" s="56">
        <f t="shared" si="35"/>
        <v>639.19999999999993</v>
      </c>
      <c r="N120" s="51"/>
      <c r="O120" s="59"/>
      <c r="P120" s="55"/>
      <c r="Q120" s="74"/>
      <c r="R120" s="74"/>
      <c r="S120" s="46"/>
      <c r="T120" s="72"/>
    </row>
    <row r="121" spans="1:20" ht="16.5" thickTop="1" thickBot="1">
      <c r="A121" s="1" t="s">
        <v>46</v>
      </c>
      <c r="B121" s="63" t="s">
        <v>237</v>
      </c>
      <c r="C121" s="5" t="s">
        <v>94</v>
      </c>
      <c r="D121" s="71" t="s">
        <v>83</v>
      </c>
      <c r="E121" s="111">
        <v>1</v>
      </c>
      <c r="F121" s="29" t="s">
        <v>70</v>
      </c>
      <c r="G121" s="29">
        <v>0.1</v>
      </c>
      <c r="H121" s="96"/>
      <c r="I121" s="7">
        <f t="shared" si="31"/>
        <v>10</v>
      </c>
      <c r="J121" s="7">
        <f t="shared" si="33"/>
        <v>1</v>
      </c>
      <c r="K121" s="123">
        <f t="shared" si="32"/>
        <v>40</v>
      </c>
      <c r="L121" s="9">
        <f t="shared" si="34"/>
        <v>170</v>
      </c>
      <c r="M121" s="56">
        <f t="shared" si="35"/>
        <v>17</v>
      </c>
      <c r="N121" s="51"/>
      <c r="O121" s="59"/>
      <c r="P121" s="55"/>
      <c r="Q121" s="74"/>
      <c r="R121" s="74"/>
      <c r="S121" s="46"/>
      <c r="T121" s="72"/>
    </row>
    <row r="122" spans="1:20" ht="16.5" thickTop="1" thickBot="1">
      <c r="A122" s="1" t="s">
        <v>37</v>
      </c>
      <c r="B122" s="63" t="s">
        <v>238</v>
      </c>
      <c r="C122" s="5" t="s">
        <v>94</v>
      </c>
      <c r="D122" t="s">
        <v>191</v>
      </c>
      <c r="E122" s="111">
        <v>3</v>
      </c>
      <c r="F122" s="29" t="s">
        <v>70</v>
      </c>
      <c r="G122" s="29">
        <v>0.41</v>
      </c>
      <c r="H122" s="96"/>
      <c r="I122" s="7">
        <f t="shared" si="31"/>
        <v>30</v>
      </c>
      <c r="J122" s="7">
        <f t="shared" si="33"/>
        <v>4.0999999999999996</v>
      </c>
      <c r="K122" s="123">
        <f t="shared" si="32"/>
        <v>120</v>
      </c>
      <c r="L122" s="9">
        <f t="shared" si="34"/>
        <v>510</v>
      </c>
      <c r="M122" s="56">
        <f t="shared" si="35"/>
        <v>69.7</v>
      </c>
      <c r="N122" s="65"/>
      <c r="O122" s="59"/>
      <c r="P122" s="74"/>
      <c r="Q122" s="74"/>
      <c r="R122" s="74"/>
      <c r="S122" s="76"/>
      <c r="T122" s="72"/>
    </row>
    <row r="123" spans="1:20" ht="16.5" thickTop="1" thickBot="1">
      <c r="A123" s="1" t="s">
        <v>190</v>
      </c>
      <c r="B123" s="63" t="s">
        <v>239</v>
      </c>
      <c r="C123" s="5" t="s">
        <v>94</v>
      </c>
      <c r="D123" t="s">
        <v>189</v>
      </c>
      <c r="E123" s="111">
        <v>2</v>
      </c>
      <c r="F123" s="29" t="s">
        <v>70</v>
      </c>
      <c r="G123" s="29">
        <v>1.08</v>
      </c>
      <c r="H123" s="96"/>
      <c r="I123" s="7">
        <f t="shared" si="31"/>
        <v>20</v>
      </c>
      <c r="J123" s="7">
        <f t="shared" si="33"/>
        <v>10.8</v>
      </c>
      <c r="K123" s="123">
        <f t="shared" si="32"/>
        <v>80</v>
      </c>
      <c r="L123" s="9">
        <f t="shared" si="34"/>
        <v>340</v>
      </c>
      <c r="M123" s="56">
        <f t="shared" si="35"/>
        <v>183.60000000000002</v>
      </c>
      <c r="N123" s="65"/>
      <c r="O123" s="59"/>
      <c r="P123" s="74"/>
      <c r="Q123" s="74"/>
      <c r="R123" s="74"/>
      <c r="S123" s="76"/>
      <c r="T123" s="72"/>
    </row>
    <row r="124" spans="1:20" ht="16.5" thickTop="1" thickBot="1">
      <c r="A124" s="1">
        <v>59</v>
      </c>
      <c r="B124" s="5" t="s">
        <v>81</v>
      </c>
      <c r="C124" s="5" t="s">
        <v>94</v>
      </c>
      <c r="D124" s="71" t="s">
        <v>84</v>
      </c>
      <c r="E124" s="111">
        <v>0.1</v>
      </c>
      <c r="F124" s="29" t="s">
        <v>167</v>
      </c>
      <c r="G124" s="29">
        <v>0.7</v>
      </c>
      <c r="H124" s="96"/>
      <c r="I124" s="7">
        <f t="shared" si="31"/>
        <v>1</v>
      </c>
      <c r="J124" s="7">
        <f t="shared" si="33"/>
        <v>7</v>
      </c>
      <c r="K124" s="123">
        <f t="shared" si="32"/>
        <v>4</v>
      </c>
      <c r="L124" s="9">
        <f t="shared" si="34"/>
        <v>17</v>
      </c>
      <c r="M124" s="56">
        <f t="shared" si="35"/>
        <v>118.99999999999999</v>
      </c>
      <c r="N124" s="51"/>
      <c r="O124" s="59"/>
      <c r="P124" s="55"/>
      <c r="Q124" s="74"/>
      <c r="R124" s="74"/>
      <c r="S124" s="46"/>
      <c r="T124" s="72"/>
    </row>
    <row r="125" spans="1:20" ht="16.5" thickTop="1" thickBot="1">
      <c r="A125" s="1">
        <v>60</v>
      </c>
      <c r="B125" s="63" t="s">
        <v>118</v>
      </c>
      <c r="C125" s="63" t="s">
        <v>94</v>
      </c>
      <c r="D125" s="5" t="s">
        <v>117</v>
      </c>
      <c r="E125" s="29">
        <v>0.5</v>
      </c>
      <c r="F125" s="29" t="s">
        <v>169</v>
      </c>
      <c r="G125" s="29">
        <v>1.4</v>
      </c>
      <c r="H125" s="96"/>
      <c r="I125" s="7">
        <f t="shared" si="31"/>
        <v>5</v>
      </c>
      <c r="J125" s="7">
        <f t="shared" si="33"/>
        <v>14</v>
      </c>
      <c r="K125" s="123">
        <f t="shared" si="32"/>
        <v>20</v>
      </c>
      <c r="L125" s="9">
        <f t="shared" si="34"/>
        <v>85</v>
      </c>
      <c r="M125" s="56">
        <f t="shared" si="35"/>
        <v>237.99999999999997</v>
      </c>
      <c r="N125" s="51"/>
      <c r="O125" s="59"/>
      <c r="P125" s="55"/>
      <c r="Q125" s="74"/>
      <c r="R125" s="74"/>
      <c r="S125" s="46"/>
      <c r="T125" s="72"/>
    </row>
    <row r="126" spans="1:20" ht="16.5" thickTop="1" thickBot="1">
      <c r="A126" s="1">
        <v>61</v>
      </c>
      <c r="B126" s="63" t="s">
        <v>115</v>
      </c>
      <c r="C126" s="63" t="s">
        <v>94</v>
      </c>
      <c r="D126" s="5" t="s">
        <v>116</v>
      </c>
      <c r="E126" s="29">
        <v>0.5</v>
      </c>
      <c r="F126" s="29" t="s">
        <v>240</v>
      </c>
      <c r="G126" s="29">
        <v>1.8</v>
      </c>
      <c r="H126" s="96"/>
      <c r="I126" s="7">
        <f t="shared" si="31"/>
        <v>5</v>
      </c>
      <c r="J126" s="7">
        <f t="shared" si="33"/>
        <v>18</v>
      </c>
      <c r="K126" s="123">
        <f t="shared" si="32"/>
        <v>20</v>
      </c>
      <c r="L126" s="9">
        <f t="shared" si="34"/>
        <v>85</v>
      </c>
      <c r="M126" s="56">
        <f t="shared" si="35"/>
        <v>306</v>
      </c>
      <c r="N126" s="65"/>
      <c r="O126" s="59"/>
      <c r="P126" s="74"/>
      <c r="Q126" s="74"/>
      <c r="R126" s="74"/>
      <c r="S126" s="76"/>
      <c r="T126" s="72"/>
    </row>
    <row r="127" spans="1:20" ht="16.5" thickTop="1" thickBot="1">
      <c r="A127" s="1">
        <v>62</v>
      </c>
      <c r="B127" s="63" t="s">
        <v>114</v>
      </c>
      <c r="C127" s="63" t="s">
        <v>94</v>
      </c>
      <c r="D127" s="5" t="s">
        <v>113</v>
      </c>
      <c r="E127" s="29">
        <v>0.5</v>
      </c>
      <c r="F127" s="29" t="s">
        <v>170</v>
      </c>
      <c r="G127" s="29">
        <v>8</v>
      </c>
      <c r="H127" s="96"/>
      <c r="I127" s="7">
        <f t="shared" si="31"/>
        <v>5</v>
      </c>
      <c r="J127" s="7">
        <f t="shared" si="33"/>
        <v>80</v>
      </c>
      <c r="K127" s="123">
        <f t="shared" si="32"/>
        <v>20</v>
      </c>
      <c r="L127" s="9">
        <f t="shared" si="34"/>
        <v>85</v>
      </c>
      <c r="M127" s="56">
        <f t="shared" si="35"/>
        <v>1360</v>
      </c>
      <c r="N127" s="65"/>
      <c r="O127" s="59"/>
      <c r="P127" s="74"/>
      <c r="Q127" s="74"/>
      <c r="R127" s="74"/>
      <c r="S127" s="76"/>
      <c r="T127" s="72"/>
    </row>
    <row r="128" spans="1:20" ht="19.5" thickTop="1">
      <c r="A128" s="1"/>
      <c r="B128" s="22"/>
      <c r="C128" s="22"/>
      <c r="D128" s="97" t="s">
        <v>250</v>
      </c>
      <c r="E128" s="21"/>
      <c r="F128" s="21"/>
      <c r="G128" s="104">
        <f>SUM(G115:G127)</f>
        <v>38.880000000000003</v>
      </c>
      <c r="H128" s="21"/>
      <c r="I128" s="21"/>
      <c r="J128" s="21"/>
      <c r="K128" s="125"/>
    </row>
    <row r="129" spans="1:20">
      <c r="A129" s="1"/>
      <c r="B129" s="22"/>
      <c r="C129" s="22"/>
      <c r="E129" s="22"/>
      <c r="F129" s="22"/>
      <c r="H129" s="22"/>
      <c r="I129" s="22"/>
      <c r="J129" s="22"/>
      <c r="K129" s="126"/>
    </row>
    <row r="130" spans="1:20" ht="18.75">
      <c r="D130" s="99" t="s">
        <v>226</v>
      </c>
      <c r="G130" s="103">
        <f>SUM(G33,G66,G111,G128)</f>
        <v>2032.2400000000002</v>
      </c>
      <c r="H130" s="102"/>
      <c r="I130" s="4"/>
      <c r="J130" s="4"/>
      <c r="K130" s="127"/>
      <c r="L130" s="4"/>
      <c r="M130" s="4"/>
      <c r="N130" s="4"/>
      <c r="O130" s="4"/>
    </row>
    <row r="131" spans="1:20">
      <c r="D131" s="22"/>
      <c r="G131" s="89"/>
      <c r="H131" s="89"/>
      <c r="I131" s="4"/>
      <c r="J131" s="4"/>
      <c r="K131" s="127"/>
      <c r="L131" s="4"/>
      <c r="M131" s="4"/>
      <c r="N131" s="4"/>
      <c r="O131" s="4"/>
    </row>
    <row r="132" spans="1:20">
      <c r="D132" s="22"/>
      <c r="G132" s="89"/>
      <c r="H132" s="89"/>
      <c r="I132" s="4"/>
      <c r="J132" s="4"/>
      <c r="K132" s="127"/>
      <c r="L132" s="4"/>
      <c r="M132" s="4"/>
      <c r="N132" s="4"/>
      <c r="O132" s="4"/>
    </row>
    <row r="133" spans="1:20">
      <c r="D133" s="22"/>
      <c r="G133" s="89"/>
      <c r="H133" s="89"/>
      <c r="I133" s="4"/>
      <c r="J133" s="4"/>
      <c r="K133" s="127"/>
      <c r="L133" s="4"/>
      <c r="M133" s="4"/>
      <c r="N133" s="4"/>
      <c r="O133" s="4"/>
    </row>
    <row r="134" spans="1:20">
      <c r="D134" s="22"/>
      <c r="G134" s="89"/>
      <c r="H134" s="89"/>
      <c r="I134" s="4"/>
      <c r="J134" s="4"/>
      <c r="K134" s="127"/>
      <c r="L134" s="4"/>
      <c r="M134" s="4"/>
      <c r="N134" s="4"/>
      <c r="O134" s="4"/>
    </row>
    <row r="135" spans="1:20" ht="15.75" thickBot="1">
      <c r="A135" s="18" t="s">
        <v>248</v>
      </c>
      <c r="D135" s="22"/>
      <c r="G135" s="89"/>
      <c r="H135" s="89"/>
      <c r="I135" s="4"/>
      <c r="J135" s="4"/>
      <c r="K135" s="127"/>
      <c r="L135" s="4"/>
      <c r="M135" s="4"/>
      <c r="N135" s="4"/>
      <c r="O135" s="4"/>
    </row>
    <row r="136" spans="1:20" ht="18" customHeight="1" thickTop="1" thickBot="1">
      <c r="A136" s="1">
        <v>51</v>
      </c>
      <c r="B136" s="5" t="s">
        <v>80</v>
      </c>
      <c r="C136" s="16" t="s">
        <v>45</v>
      </c>
      <c r="D136" s="5" t="s">
        <v>96</v>
      </c>
      <c r="E136" s="91"/>
      <c r="F136" s="32" t="s">
        <v>166</v>
      </c>
      <c r="G136" s="38"/>
      <c r="H136" s="43"/>
      <c r="I136" s="7">
        <f>E136*10</f>
        <v>0</v>
      </c>
      <c r="J136" s="7"/>
      <c r="K136" s="123"/>
      <c r="L136" s="10"/>
      <c r="M136" s="59"/>
      <c r="N136" s="51"/>
      <c r="O136" s="59"/>
      <c r="P136" s="55"/>
      <c r="Q136" s="74"/>
      <c r="R136" s="74"/>
      <c r="S136" s="46"/>
      <c r="T136" s="72"/>
    </row>
    <row r="137" spans="1:20" ht="16.5" thickTop="1" thickBot="1">
      <c r="A137" s="1">
        <v>52</v>
      </c>
      <c r="B137" s="5" t="s">
        <v>8</v>
      </c>
      <c r="C137" s="16" t="s">
        <v>45</v>
      </c>
      <c r="D137" s="5" t="s">
        <v>95</v>
      </c>
      <c r="E137" s="91"/>
      <c r="F137" s="32" t="s">
        <v>166</v>
      </c>
      <c r="G137" s="38"/>
      <c r="H137" s="43"/>
      <c r="I137" s="7">
        <f>E137*10</f>
        <v>0</v>
      </c>
      <c r="J137" s="7"/>
      <c r="K137" s="123"/>
      <c r="L137" s="10"/>
      <c r="M137" s="59"/>
      <c r="N137" s="51"/>
      <c r="O137" s="59"/>
      <c r="P137" s="55"/>
      <c r="Q137" s="74"/>
      <c r="R137" s="74"/>
      <c r="S137" s="46"/>
      <c r="T137" s="72"/>
    </row>
    <row r="138" spans="1:20" ht="16.5" thickTop="1" thickBot="1">
      <c r="A138" s="1" t="s">
        <v>6</v>
      </c>
      <c r="B138" s="5" t="s">
        <v>7</v>
      </c>
      <c r="C138" s="16" t="s">
        <v>45</v>
      </c>
      <c r="D138" s="5" t="s">
        <v>95</v>
      </c>
      <c r="E138" s="91"/>
      <c r="F138" s="32" t="s">
        <v>166</v>
      </c>
      <c r="G138" s="38"/>
      <c r="H138" s="43"/>
      <c r="I138" s="7">
        <f>E138*10</f>
        <v>0</v>
      </c>
      <c r="J138" s="7"/>
      <c r="K138" s="123"/>
      <c r="L138" s="10"/>
      <c r="M138" s="59"/>
      <c r="N138" s="51"/>
      <c r="O138" s="59"/>
      <c r="P138" s="55"/>
      <c r="Q138" s="74"/>
      <c r="R138" s="74"/>
      <c r="S138" s="46"/>
      <c r="T138" s="72"/>
    </row>
    <row r="139" spans="1:20" ht="15.75" thickTop="1">
      <c r="A139" s="21"/>
      <c r="B139" s="22"/>
    </row>
    <row r="140" spans="1:20">
      <c r="B140" s="20" t="s">
        <v>61</v>
      </c>
      <c r="C140" s="20" t="s">
        <v>59</v>
      </c>
      <c r="D140" t="s">
        <v>59</v>
      </c>
    </row>
    <row r="141" spans="1:20">
      <c r="B141" s="20" t="s">
        <v>58</v>
      </c>
      <c r="E141" t="s">
        <v>36</v>
      </c>
    </row>
    <row r="142" spans="1:20">
      <c r="E142" s="4">
        <v>40653</v>
      </c>
      <c r="F142" s="4"/>
      <c r="P142" s="4"/>
      <c r="Q142" s="4"/>
      <c r="R142" s="4"/>
      <c r="S142" s="4"/>
    </row>
    <row r="143" spans="1:20">
      <c r="E143" t="s">
        <v>107</v>
      </c>
    </row>
    <row r="144" spans="1:20">
      <c r="E144" t="s">
        <v>47</v>
      </c>
    </row>
    <row r="145" spans="3:5">
      <c r="E145" t="s">
        <v>20</v>
      </c>
    </row>
    <row r="146" spans="3:5">
      <c r="C146" s="21"/>
      <c r="E146" t="s">
        <v>35</v>
      </c>
    </row>
    <row r="147" spans="3:5">
      <c r="C147" s="21"/>
      <c r="E147" t="s">
        <v>38</v>
      </c>
    </row>
    <row r="148" spans="3:5">
      <c r="C148" s="21"/>
      <c r="E148" t="s">
        <v>165</v>
      </c>
    </row>
    <row r="149" spans="3:5">
      <c r="C149" s="21"/>
      <c r="E149" t="s">
        <v>241</v>
      </c>
    </row>
    <row r="150" spans="3:5">
      <c r="C150" s="21"/>
      <c r="E150" t="s">
        <v>242</v>
      </c>
    </row>
    <row r="151" spans="3:5">
      <c r="C151" s="21"/>
      <c r="E151" t="s">
        <v>243</v>
      </c>
    </row>
    <row r="152" spans="3:5">
      <c r="C152" s="21"/>
      <c r="E152" t="s">
        <v>273</v>
      </c>
    </row>
    <row r="153" spans="3:5">
      <c r="C153" s="21"/>
    </row>
    <row r="154" spans="3:5">
      <c r="C154" s="21"/>
    </row>
  </sheetData>
  <mergeCells count="3">
    <mergeCell ref="E8:E9"/>
    <mergeCell ref="I8:I9"/>
    <mergeCell ref="L8:L9"/>
  </mergeCells>
  <phoneticPr fontId="4" type="noConversion"/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8:Q25"/>
  <sheetViews>
    <sheetView workbookViewId="0">
      <selection activeCell="G3" sqref="G3"/>
    </sheetView>
  </sheetViews>
  <sheetFormatPr defaultColWidth="8.85546875" defaultRowHeight="15"/>
  <sheetData>
    <row r="8" spans="1:17">
      <c r="A8" s="131">
        <v>63</v>
      </c>
      <c r="B8" s="63" t="s">
        <v>274</v>
      </c>
      <c r="C8" s="63"/>
      <c r="D8" s="5"/>
      <c r="E8" s="38"/>
      <c r="F8" s="38"/>
      <c r="G8" s="38"/>
      <c r="H8" s="132"/>
      <c r="I8" s="132"/>
      <c r="J8" s="5"/>
      <c r="K8" s="5"/>
      <c r="L8" s="65"/>
      <c r="M8" s="5"/>
      <c r="N8" s="74"/>
      <c r="O8" s="74"/>
      <c r="P8" s="74"/>
      <c r="Q8" s="76"/>
    </row>
    <row r="9" spans="1:17">
      <c r="A9" s="131">
        <v>64</v>
      </c>
      <c r="B9" s="63" t="s">
        <v>275</v>
      </c>
      <c r="C9" s="63" t="s">
        <v>94</v>
      </c>
      <c r="D9" s="5"/>
      <c r="E9" s="38"/>
      <c r="F9" s="38"/>
      <c r="G9" s="38"/>
      <c r="H9" s="132"/>
      <c r="I9" s="132"/>
      <c r="J9" s="5"/>
      <c r="K9" s="5"/>
      <c r="L9" s="65"/>
      <c r="M9" s="5"/>
      <c r="N9" s="74"/>
      <c r="O9" s="74"/>
      <c r="P9" s="74"/>
      <c r="Q9" s="76"/>
    </row>
    <row r="10" spans="1:17">
      <c r="A10" s="131"/>
      <c r="B10" s="63"/>
      <c r="C10" s="63"/>
      <c r="D10" s="5"/>
      <c r="E10" s="38"/>
      <c r="F10" s="38"/>
      <c r="G10" s="38"/>
      <c r="H10" s="132"/>
      <c r="I10" s="132"/>
      <c r="J10" s="5"/>
      <c r="K10" s="5"/>
      <c r="L10" s="65"/>
      <c r="M10" s="5"/>
      <c r="N10" s="74"/>
      <c r="O10" s="74"/>
      <c r="P10" s="74"/>
      <c r="Q10" s="76"/>
    </row>
    <row r="11" spans="1:17">
      <c r="A11" s="131">
        <v>65</v>
      </c>
      <c r="B11" s="63" t="s">
        <v>276</v>
      </c>
      <c r="C11" s="63"/>
      <c r="D11" s="5"/>
      <c r="E11" s="38"/>
      <c r="F11" s="38"/>
      <c r="G11" s="38"/>
      <c r="H11" s="132"/>
      <c r="I11" s="132"/>
      <c r="J11" s="5"/>
      <c r="K11" s="5"/>
      <c r="L11" s="65"/>
      <c r="M11" s="5"/>
      <c r="N11" s="74"/>
      <c r="O11" s="74"/>
      <c r="P11" s="74"/>
      <c r="Q11" s="76"/>
    </row>
    <row r="12" spans="1:17">
      <c r="A12" s="131">
        <v>66</v>
      </c>
      <c r="B12" s="63" t="s">
        <v>277</v>
      </c>
      <c r="C12" s="63" t="s">
        <v>94</v>
      </c>
      <c r="D12" s="5"/>
      <c r="E12" s="38"/>
      <c r="F12" s="38"/>
      <c r="G12" s="38"/>
      <c r="H12" s="132"/>
      <c r="I12" s="132"/>
      <c r="J12" s="5"/>
      <c r="K12" s="5"/>
      <c r="L12" s="65"/>
      <c r="M12" s="5"/>
      <c r="N12" s="74"/>
      <c r="O12" s="74"/>
      <c r="P12" s="74"/>
      <c r="Q12" s="76"/>
    </row>
    <row r="13" spans="1:17">
      <c r="A13" s="131">
        <v>67</v>
      </c>
      <c r="B13" s="63" t="s">
        <v>278</v>
      </c>
      <c r="C13" s="63"/>
      <c r="D13" s="5"/>
      <c r="E13" s="38"/>
      <c r="F13" s="38"/>
      <c r="G13" s="38"/>
      <c r="H13" s="132"/>
      <c r="I13" s="132"/>
      <c r="J13" s="5"/>
      <c r="K13" s="5"/>
      <c r="L13" s="65"/>
      <c r="M13" s="5"/>
      <c r="N13" s="74"/>
      <c r="O13" s="74"/>
      <c r="P13" s="74"/>
      <c r="Q13" s="76"/>
    </row>
    <row r="14" spans="1:17">
      <c r="A14" s="131">
        <v>68</v>
      </c>
      <c r="B14" s="63" t="s">
        <v>279</v>
      </c>
      <c r="C14" s="63"/>
      <c r="D14" s="5"/>
      <c r="E14" s="38"/>
      <c r="F14" s="38"/>
      <c r="G14" s="38"/>
      <c r="H14" s="132"/>
      <c r="I14" s="132"/>
      <c r="J14" s="5"/>
      <c r="K14" s="5"/>
      <c r="L14" s="65"/>
      <c r="M14" s="5"/>
      <c r="N14" s="74"/>
      <c r="O14" s="74"/>
      <c r="P14" s="74"/>
      <c r="Q14" s="76"/>
    </row>
    <row r="15" spans="1:17">
      <c r="A15" s="131"/>
      <c r="B15" s="63" t="s">
        <v>280</v>
      </c>
      <c r="C15" s="63"/>
      <c r="D15" s="5"/>
      <c r="E15" s="38"/>
      <c r="F15" s="38"/>
      <c r="G15" s="38"/>
      <c r="H15" s="132"/>
      <c r="I15" s="132"/>
      <c r="J15" s="5"/>
      <c r="K15" s="5"/>
      <c r="L15" s="65"/>
      <c r="M15" s="5"/>
      <c r="N15" s="74"/>
      <c r="O15" s="74"/>
      <c r="P15" s="74"/>
      <c r="Q15" s="76"/>
    </row>
    <row r="16" spans="1:17">
      <c r="A16" s="131"/>
      <c r="B16" s="63" t="s">
        <v>281</v>
      </c>
      <c r="C16" s="63"/>
      <c r="D16" s="5"/>
      <c r="E16" s="38"/>
      <c r="F16" s="38"/>
      <c r="G16" s="38"/>
      <c r="H16" s="132"/>
      <c r="I16" s="132"/>
      <c r="J16" s="5"/>
      <c r="K16" s="5"/>
      <c r="L16" s="65"/>
      <c r="M16" s="5"/>
      <c r="N16" s="74"/>
      <c r="O16" s="74"/>
      <c r="P16" s="74"/>
      <c r="Q16" s="76"/>
    </row>
    <row r="17" spans="1:17">
      <c r="A17" s="131">
        <v>69</v>
      </c>
      <c r="B17" s="63" t="s">
        <v>282</v>
      </c>
      <c r="C17" s="63"/>
      <c r="D17" s="5"/>
      <c r="E17" s="38"/>
      <c r="F17" s="38"/>
      <c r="G17" s="38"/>
      <c r="H17" s="132"/>
      <c r="I17" s="132"/>
      <c r="J17" s="5"/>
      <c r="K17" s="5"/>
      <c r="L17" s="65"/>
      <c r="M17" s="5"/>
      <c r="N17" s="74"/>
      <c r="O17" s="74"/>
      <c r="P17" s="74"/>
      <c r="Q17" s="76"/>
    </row>
    <row r="18" spans="1:17">
      <c r="A18" s="131"/>
      <c r="B18" s="63" t="s">
        <v>283</v>
      </c>
      <c r="C18" s="63"/>
      <c r="D18" s="5"/>
      <c r="E18" s="38"/>
      <c r="F18" s="38"/>
      <c r="G18" s="38"/>
      <c r="H18" s="132"/>
      <c r="I18" s="132"/>
      <c r="J18" s="5"/>
      <c r="K18" s="5"/>
      <c r="L18" s="65"/>
      <c r="M18" s="5"/>
      <c r="N18" s="74"/>
      <c r="O18" s="74"/>
      <c r="P18" s="74"/>
      <c r="Q18" s="76"/>
    </row>
    <row r="19" spans="1:17">
      <c r="A19" s="131"/>
      <c r="B19" s="63" t="s">
        <v>284</v>
      </c>
      <c r="C19" s="63"/>
      <c r="D19" s="5"/>
      <c r="E19" s="38"/>
      <c r="F19" s="38"/>
      <c r="G19" s="38"/>
      <c r="H19" s="132"/>
      <c r="I19" s="132"/>
      <c r="J19" s="5"/>
      <c r="K19" s="5"/>
      <c r="L19" s="65"/>
      <c r="M19" s="5"/>
      <c r="N19" s="74"/>
      <c r="O19" s="74"/>
      <c r="P19" s="74"/>
      <c r="Q19" s="76"/>
    </row>
    <row r="20" spans="1:17">
      <c r="A20" s="131">
        <v>70</v>
      </c>
      <c r="B20" s="63" t="s">
        <v>285</v>
      </c>
      <c r="C20" s="63"/>
      <c r="D20" s="5"/>
      <c r="E20" s="38"/>
      <c r="F20" s="38"/>
      <c r="G20" s="38"/>
      <c r="H20" s="132"/>
      <c r="I20" s="132"/>
      <c r="J20" s="5"/>
      <c r="K20" s="5"/>
      <c r="L20" s="65"/>
      <c r="M20" s="5"/>
      <c r="N20" s="74"/>
      <c r="O20" s="74"/>
      <c r="P20" s="74"/>
      <c r="Q20" s="76"/>
    </row>
    <row r="21" spans="1:17">
      <c r="A21" s="131"/>
      <c r="B21" s="63" t="s">
        <v>286</v>
      </c>
      <c r="C21" s="63"/>
      <c r="D21" s="5"/>
      <c r="E21" s="38"/>
      <c r="F21" s="38"/>
      <c r="G21" s="38"/>
      <c r="H21" s="132"/>
      <c r="I21" s="132"/>
      <c r="J21" s="5"/>
      <c r="K21" s="5"/>
      <c r="L21" s="65"/>
      <c r="M21" s="5"/>
      <c r="N21" s="74"/>
      <c r="O21" s="74"/>
      <c r="P21" s="74"/>
      <c r="Q21" s="76"/>
    </row>
    <row r="22" spans="1:17">
      <c r="A22" s="131"/>
      <c r="B22" s="63" t="s">
        <v>287</v>
      </c>
      <c r="C22" s="63"/>
      <c r="D22" s="5"/>
      <c r="E22" s="38"/>
      <c r="F22" s="38"/>
      <c r="G22" s="38"/>
      <c r="H22" s="132"/>
      <c r="I22" s="132"/>
      <c r="J22" s="5"/>
      <c r="K22" s="5"/>
      <c r="L22" s="65"/>
      <c r="M22" s="5"/>
      <c r="N22" s="74"/>
      <c r="O22" s="74"/>
      <c r="P22" s="74"/>
      <c r="Q22" s="76"/>
    </row>
    <row r="25" spans="1:17">
      <c r="J25" t="s">
        <v>288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Chamber 2&amp;3</vt:lpstr>
      <vt:lpstr>SuperModule</vt:lpstr>
      <vt:lpstr>Sheet3</vt:lpstr>
      <vt:lpstr>'Chamber 2&amp;3'!OLE_LINK14</vt:lpstr>
      <vt:lpstr>'Chamber 2&amp;3'!Print_Area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cp:lastPrinted>2011-10-10T12:27:34Z</cp:lastPrinted>
  <dcterms:created xsi:type="dcterms:W3CDTF">2011-04-20T13:59:53Z</dcterms:created>
  <dcterms:modified xsi:type="dcterms:W3CDTF">2011-10-11T08:49:18Z</dcterms:modified>
</cp:coreProperties>
</file>