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autoCompressPictures="0" defaultThemeVersion="124226"/>
  <bookViews>
    <workbookView xWindow="-15" yWindow="0" windowWidth="15480" windowHeight="11640"/>
  </bookViews>
  <sheets>
    <sheet name="Chamber 2&amp;3" sheetId="1" r:id="rId1"/>
    <sheet name="SuperModule" sheetId="2" r:id="rId2"/>
    <sheet name="Sheet3" sheetId="3" r:id="rId3"/>
  </sheets>
  <definedNames>
    <definedName name="OLE_LINK14" localSheetId="0">'Chamber 2&amp;3'!$C$9</definedName>
    <definedName name="OLE_LINK6" localSheetId="0">'Chamber 2&amp;3'!#REF!</definedName>
    <definedName name="_xlnm.Print_Area" localSheetId="0">'Chamber 2&amp;3'!$B$1:$N$131</definedName>
  </definedNames>
  <calcPr calcId="145621"/>
</workbook>
</file>

<file path=xl/calcChain.xml><?xml version="1.0" encoding="utf-8"?>
<calcChain xmlns="http://schemas.openxmlformats.org/spreadsheetml/2006/main">
  <c r="K55" i="1" l="1"/>
  <c r="K54" i="1"/>
  <c r="K65" i="1"/>
  <c r="K64" i="1"/>
  <c r="I55" i="1"/>
  <c r="I54" i="1"/>
  <c r="J17" i="1"/>
  <c r="J18" i="1"/>
  <c r="J19" i="1"/>
  <c r="J20" i="1"/>
  <c r="J21" i="1"/>
  <c r="J16" i="1"/>
  <c r="I32" i="1"/>
  <c r="I31" i="1"/>
  <c r="I25" i="1"/>
  <c r="I26" i="1"/>
  <c r="I27" i="1"/>
  <c r="I28" i="1"/>
  <c r="I29" i="1"/>
  <c r="I24" i="1"/>
  <c r="I17" i="1"/>
  <c r="I18" i="1"/>
  <c r="I19" i="1"/>
  <c r="I20" i="1"/>
  <c r="I21" i="1"/>
  <c r="I16" i="1"/>
  <c r="K87" i="1"/>
  <c r="K88" i="1"/>
  <c r="K89" i="1"/>
  <c r="K90" i="1"/>
  <c r="K91" i="1"/>
  <c r="K92" i="1"/>
  <c r="K93" i="1"/>
  <c r="K95" i="1"/>
  <c r="K96" i="1"/>
  <c r="K97" i="1"/>
  <c r="K98" i="1"/>
  <c r="K99" i="1"/>
  <c r="K100" i="1"/>
  <c r="K101" i="1"/>
  <c r="K102" i="1"/>
  <c r="K86" i="1"/>
  <c r="K71" i="1"/>
  <c r="K70" i="1"/>
  <c r="K44" i="1"/>
  <c r="K45" i="1"/>
  <c r="K46" i="1"/>
  <c r="K47" i="1"/>
  <c r="K48" i="1"/>
  <c r="K39" i="1"/>
  <c r="K40" i="1"/>
  <c r="K41" i="1"/>
  <c r="K42" i="1"/>
  <c r="K38" i="1"/>
  <c r="G73" i="1" l="1"/>
  <c r="J73" i="1" s="1"/>
  <c r="G75" i="1"/>
  <c r="L12" i="1"/>
  <c r="L13" i="1"/>
  <c r="L14" i="1"/>
  <c r="L15" i="1"/>
  <c r="L16" i="1"/>
  <c r="L17" i="1"/>
  <c r="L18" i="1"/>
  <c r="L19" i="1"/>
  <c r="L20" i="1"/>
  <c r="L21" i="1"/>
  <c r="L22" i="1"/>
  <c r="L24" i="1"/>
  <c r="L25" i="1"/>
  <c r="L26" i="1"/>
  <c r="L27" i="1"/>
  <c r="L28" i="1"/>
  <c r="L29" i="1"/>
  <c r="L31" i="1"/>
  <c r="L32" i="1"/>
  <c r="L38" i="1"/>
  <c r="L39" i="1"/>
  <c r="L40" i="1"/>
  <c r="L41" i="1"/>
  <c r="L42" i="1"/>
  <c r="L44" i="1"/>
  <c r="L45" i="1"/>
  <c r="L46" i="1"/>
  <c r="L47" i="1"/>
  <c r="L48" i="1"/>
  <c r="L50" i="1"/>
  <c r="L51" i="1"/>
  <c r="L52" i="1"/>
  <c r="L53" i="1"/>
  <c r="L54" i="1"/>
  <c r="L55" i="1"/>
  <c r="L57" i="1"/>
  <c r="L58" i="1"/>
  <c r="L59" i="1"/>
  <c r="L60" i="1"/>
  <c r="L61" i="1"/>
  <c r="L62" i="1"/>
  <c r="L63" i="1"/>
  <c r="L64" i="1"/>
  <c r="L65" i="1"/>
  <c r="L67" i="1"/>
  <c r="L68" i="1"/>
  <c r="L69" i="1"/>
  <c r="L70" i="1"/>
  <c r="L71" i="1"/>
  <c r="L72" i="1"/>
  <c r="L74" i="1"/>
  <c r="L78" i="1"/>
  <c r="L79" i="1"/>
  <c r="L80" i="1"/>
  <c r="L81" i="1"/>
  <c r="L82" i="1"/>
  <c r="L83" i="1"/>
  <c r="L84" i="1"/>
  <c r="L86" i="1"/>
  <c r="L87" i="1"/>
  <c r="L88" i="1"/>
  <c r="L89" i="1"/>
  <c r="L90" i="1"/>
  <c r="L91" i="1"/>
  <c r="L92" i="1"/>
  <c r="L93" i="1"/>
  <c r="L95" i="1"/>
  <c r="L96" i="1"/>
  <c r="L97" i="1"/>
  <c r="L98" i="1"/>
  <c r="L99" i="1"/>
  <c r="L100" i="1"/>
  <c r="L101" i="1"/>
  <c r="L102" i="1"/>
  <c r="L103" i="1"/>
  <c r="L105" i="1"/>
  <c r="L106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1" i="1"/>
  <c r="L33" i="1" s="1"/>
  <c r="K51" i="1"/>
  <c r="K52" i="1"/>
  <c r="K53" i="1"/>
  <c r="K57" i="1"/>
  <c r="K58" i="1"/>
  <c r="K59" i="1"/>
  <c r="K60" i="1"/>
  <c r="K61" i="1"/>
  <c r="K62" i="1"/>
  <c r="K63" i="1"/>
  <c r="K69" i="1"/>
  <c r="K72" i="1"/>
  <c r="K73" i="1"/>
  <c r="K74" i="1"/>
  <c r="K75" i="1"/>
  <c r="K76" i="1"/>
  <c r="K78" i="1"/>
  <c r="K79" i="1"/>
  <c r="K80" i="1"/>
  <c r="K81" i="1"/>
  <c r="K82" i="1"/>
  <c r="K83" i="1"/>
  <c r="K84" i="1"/>
  <c r="K104" i="1"/>
  <c r="K105" i="1"/>
  <c r="K106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50" i="1"/>
  <c r="K12" i="1"/>
  <c r="K13" i="1"/>
  <c r="K14" i="1"/>
  <c r="K15" i="1"/>
  <c r="K16" i="1"/>
  <c r="K17" i="1"/>
  <c r="K18" i="1"/>
  <c r="K19" i="1"/>
  <c r="K20" i="1"/>
  <c r="K21" i="1"/>
  <c r="K22" i="1"/>
  <c r="K24" i="1"/>
  <c r="K25" i="1"/>
  <c r="K26" i="1"/>
  <c r="K27" i="1"/>
  <c r="K28" i="1"/>
  <c r="K29" i="1"/>
  <c r="K31" i="1"/>
  <c r="K32" i="1"/>
  <c r="K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11" i="1"/>
  <c r="J38" i="1"/>
  <c r="G33" i="1"/>
  <c r="P20" i="1"/>
  <c r="O20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O112" i="1"/>
  <c r="O113" i="1"/>
  <c r="O114" i="1"/>
  <c r="O115" i="1"/>
  <c r="O116" i="1"/>
  <c r="O117" i="1"/>
  <c r="O118" i="1"/>
  <c r="O119" i="1"/>
  <c r="O120" i="1"/>
  <c r="O121" i="1"/>
  <c r="O122" i="1"/>
  <c r="O123" i="1"/>
  <c r="P111" i="1"/>
  <c r="O111" i="1"/>
  <c r="O83" i="1"/>
  <c r="P82" i="1"/>
  <c r="P83" i="1"/>
  <c r="P79" i="1"/>
  <c r="O79" i="1"/>
  <c r="O75" i="1"/>
  <c r="O73" i="1"/>
  <c r="P71" i="1"/>
  <c r="O71" i="1"/>
  <c r="P63" i="1"/>
  <c r="P64" i="1"/>
  <c r="P65" i="1"/>
  <c r="O63" i="1"/>
  <c r="O64" i="1"/>
  <c r="O65" i="1"/>
  <c r="P45" i="1"/>
  <c r="P46" i="1"/>
  <c r="P47" i="1"/>
  <c r="P48" i="1"/>
  <c r="P17" i="1"/>
  <c r="P23" i="1"/>
  <c r="P24" i="1"/>
  <c r="P25" i="1"/>
  <c r="P26" i="1"/>
  <c r="P27" i="1"/>
  <c r="P28" i="1"/>
  <c r="P29" i="1"/>
  <c r="O23" i="1"/>
  <c r="O24" i="1"/>
  <c r="O25" i="1"/>
  <c r="O26" i="1"/>
  <c r="O27" i="1"/>
  <c r="O28" i="1"/>
  <c r="O29" i="1"/>
  <c r="O30" i="1"/>
  <c r="I121" i="1"/>
  <c r="I122" i="1"/>
  <c r="I123" i="1"/>
  <c r="J82" i="1"/>
  <c r="J83" i="1"/>
  <c r="J79" i="1"/>
  <c r="J29" i="1"/>
  <c r="J24" i="1"/>
  <c r="J25" i="1"/>
  <c r="J26" i="1"/>
  <c r="J27" i="1"/>
  <c r="J28" i="1"/>
  <c r="I75" i="1"/>
  <c r="I73" i="1"/>
  <c r="J71" i="1"/>
  <c r="I64" i="1"/>
  <c r="I65" i="1"/>
  <c r="I83" i="1"/>
  <c r="I84" i="1"/>
  <c r="I79" i="1"/>
  <c r="I71" i="1"/>
  <c r="G104" i="1"/>
  <c r="L104" i="1" s="1"/>
  <c r="P75" i="1"/>
  <c r="G124" i="1"/>
  <c r="G66" i="1"/>
  <c r="G76" i="1"/>
  <c r="L76" i="1" s="1"/>
  <c r="O17" i="1"/>
  <c r="J65" i="1"/>
  <c r="J64" i="1"/>
  <c r="J63" i="1"/>
  <c r="P44" i="1"/>
  <c r="I119" i="1"/>
  <c r="I118" i="1"/>
  <c r="I63" i="1"/>
  <c r="I82" i="1"/>
  <c r="O82" i="1"/>
  <c r="I134" i="1"/>
  <c r="P102" i="1"/>
  <c r="O102" i="1"/>
  <c r="J102" i="1"/>
  <c r="I102" i="1"/>
  <c r="P101" i="1"/>
  <c r="O101" i="1"/>
  <c r="J101" i="1"/>
  <c r="I101" i="1"/>
  <c r="P100" i="1"/>
  <c r="O100" i="1"/>
  <c r="J100" i="1"/>
  <c r="I100" i="1"/>
  <c r="P99" i="1"/>
  <c r="O99" i="1"/>
  <c r="J99" i="1"/>
  <c r="I99" i="1"/>
  <c r="P98" i="1"/>
  <c r="O98" i="1"/>
  <c r="J98" i="1"/>
  <c r="I98" i="1"/>
  <c r="P97" i="1"/>
  <c r="O97" i="1"/>
  <c r="J97" i="1"/>
  <c r="I97" i="1"/>
  <c r="P96" i="1"/>
  <c r="O96" i="1"/>
  <c r="J96" i="1"/>
  <c r="I96" i="1"/>
  <c r="P95" i="1"/>
  <c r="O95" i="1"/>
  <c r="J95" i="1"/>
  <c r="I95" i="1"/>
  <c r="I103" i="1"/>
  <c r="J103" i="1"/>
  <c r="O103" i="1"/>
  <c r="P103" i="1"/>
  <c r="I104" i="1"/>
  <c r="O104" i="1"/>
  <c r="P104" i="1"/>
  <c r="O48" i="1"/>
  <c r="J48" i="1"/>
  <c r="I48" i="1"/>
  <c r="O47" i="1"/>
  <c r="J47" i="1"/>
  <c r="I47" i="1"/>
  <c r="O46" i="1"/>
  <c r="J46" i="1"/>
  <c r="I46" i="1"/>
  <c r="O45" i="1"/>
  <c r="J45" i="1"/>
  <c r="I45" i="1"/>
  <c r="O44" i="1"/>
  <c r="J44" i="1"/>
  <c r="I44" i="1"/>
  <c r="P32" i="1"/>
  <c r="O32" i="1"/>
  <c r="J32" i="1"/>
  <c r="J39" i="1"/>
  <c r="J40" i="1"/>
  <c r="J41" i="1"/>
  <c r="J42" i="1"/>
  <c r="J50" i="1"/>
  <c r="J51" i="1"/>
  <c r="J52" i="1"/>
  <c r="J53" i="1"/>
  <c r="J54" i="1"/>
  <c r="J55" i="1"/>
  <c r="J57" i="1"/>
  <c r="J58" i="1"/>
  <c r="J59" i="1"/>
  <c r="J60" i="1"/>
  <c r="J61" i="1"/>
  <c r="J62" i="1"/>
  <c r="J69" i="1"/>
  <c r="J70" i="1"/>
  <c r="J72" i="1"/>
  <c r="J74" i="1"/>
  <c r="J76" i="1"/>
  <c r="J78" i="1"/>
  <c r="J80" i="1"/>
  <c r="J81" i="1"/>
  <c r="J84" i="1"/>
  <c r="J86" i="1"/>
  <c r="J87" i="1"/>
  <c r="J88" i="1"/>
  <c r="J89" i="1"/>
  <c r="J90" i="1"/>
  <c r="J91" i="1"/>
  <c r="J92" i="1"/>
  <c r="J93" i="1"/>
  <c r="J105" i="1"/>
  <c r="J106" i="1"/>
  <c r="J12" i="1"/>
  <c r="J13" i="1"/>
  <c r="J14" i="1"/>
  <c r="J15" i="1"/>
  <c r="J22" i="1"/>
  <c r="J31" i="1"/>
  <c r="J11" i="1"/>
  <c r="P70" i="1"/>
  <c r="P72" i="1"/>
  <c r="P74" i="1"/>
  <c r="P76" i="1"/>
  <c r="P78" i="1"/>
  <c r="P80" i="1"/>
  <c r="P81" i="1"/>
  <c r="P84" i="1"/>
  <c r="P86" i="1"/>
  <c r="P87" i="1"/>
  <c r="P88" i="1"/>
  <c r="P89" i="1"/>
  <c r="P90" i="1"/>
  <c r="P91" i="1"/>
  <c r="P92" i="1"/>
  <c r="P93" i="1"/>
  <c r="P105" i="1"/>
  <c r="P106" i="1"/>
  <c r="O70" i="1"/>
  <c r="O72" i="1"/>
  <c r="O74" i="1"/>
  <c r="O76" i="1"/>
  <c r="O78" i="1"/>
  <c r="O80" i="1"/>
  <c r="O81" i="1"/>
  <c r="O84" i="1"/>
  <c r="O86" i="1"/>
  <c r="O87" i="1"/>
  <c r="O88" i="1"/>
  <c r="O89" i="1"/>
  <c r="O90" i="1"/>
  <c r="O91" i="1"/>
  <c r="O92" i="1"/>
  <c r="O93" i="1"/>
  <c r="O105" i="1"/>
  <c r="O106" i="1"/>
  <c r="P69" i="1"/>
  <c r="O69" i="1"/>
  <c r="P39" i="1"/>
  <c r="P40" i="1"/>
  <c r="P41" i="1"/>
  <c r="P42" i="1"/>
  <c r="P50" i="1"/>
  <c r="P51" i="1"/>
  <c r="P52" i="1"/>
  <c r="P53" i="1"/>
  <c r="P54" i="1"/>
  <c r="P55" i="1"/>
  <c r="P57" i="1"/>
  <c r="P58" i="1"/>
  <c r="P59" i="1"/>
  <c r="P60" i="1"/>
  <c r="P61" i="1"/>
  <c r="P62" i="1"/>
  <c r="O39" i="1"/>
  <c r="O40" i="1"/>
  <c r="O41" i="1"/>
  <c r="O42" i="1"/>
  <c r="O50" i="1"/>
  <c r="O51" i="1"/>
  <c r="O52" i="1"/>
  <c r="O53" i="1"/>
  <c r="O54" i="1"/>
  <c r="O55" i="1"/>
  <c r="O57" i="1"/>
  <c r="O58" i="1"/>
  <c r="O59" i="1"/>
  <c r="O60" i="1"/>
  <c r="O61" i="1"/>
  <c r="O62" i="1"/>
  <c r="P38" i="1"/>
  <c r="O38" i="1"/>
  <c r="P12" i="1"/>
  <c r="P13" i="1"/>
  <c r="P14" i="1"/>
  <c r="P15" i="1"/>
  <c r="P16" i="1"/>
  <c r="P18" i="1"/>
  <c r="P19" i="1"/>
  <c r="P21" i="1"/>
  <c r="P22" i="1"/>
  <c r="P30" i="1"/>
  <c r="P31" i="1"/>
  <c r="O12" i="1"/>
  <c r="O13" i="1"/>
  <c r="O14" i="1"/>
  <c r="O15" i="1"/>
  <c r="O16" i="1"/>
  <c r="O18" i="1"/>
  <c r="O19" i="1"/>
  <c r="O21" i="1"/>
  <c r="O22" i="1"/>
  <c r="O31" i="1"/>
  <c r="P11" i="1"/>
  <c r="O11" i="1"/>
  <c r="I70" i="1"/>
  <c r="I72" i="1"/>
  <c r="I74" i="1"/>
  <c r="I76" i="1"/>
  <c r="I78" i="1"/>
  <c r="I80" i="1"/>
  <c r="I81" i="1"/>
  <c r="I86" i="1"/>
  <c r="I87" i="1"/>
  <c r="I88" i="1"/>
  <c r="I89" i="1"/>
  <c r="I90" i="1"/>
  <c r="I91" i="1"/>
  <c r="I92" i="1"/>
  <c r="I93" i="1"/>
  <c r="I105" i="1"/>
  <c r="I106" i="1"/>
  <c r="I132" i="1"/>
  <c r="I133" i="1"/>
  <c r="I111" i="1"/>
  <c r="I112" i="1"/>
  <c r="I113" i="1"/>
  <c r="I114" i="1"/>
  <c r="I115" i="1"/>
  <c r="I116" i="1"/>
  <c r="I117" i="1"/>
  <c r="I120" i="1"/>
  <c r="I69" i="1"/>
  <c r="I39" i="1"/>
  <c r="I40" i="1"/>
  <c r="I41" i="1"/>
  <c r="I42" i="1"/>
  <c r="I50" i="1"/>
  <c r="I51" i="1"/>
  <c r="I52" i="1"/>
  <c r="I53" i="1"/>
  <c r="I57" i="1"/>
  <c r="I58" i="1"/>
  <c r="I59" i="1"/>
  <c r="I60" i="1"/>
  <c r="I61" i="1"/>
  <c r="I62" i="1"/>
  <c r="I38" i="1"/>
  <c r="I12" i="1"/>
  <c r="I13" i="1"/>
  <c r="I14" i="1"/>
  <c r="I15" i="1"/>
  <c r="I22" i="1"/>
  <c r="I11" i="1"/>
  <c r="J104" i="1" l="1"/>
  <c r="L124" i="1"/>
  <c r="L66" i="1"/>
  <c r="P73" i="1"/>
  <c r="G107" i="1"/>
  <c r="G126" i="1" s="1"/>
  <c r="L75" i="1"/>
  <c r="L73" i="1"/>
  <c r="J75" i="1"/>
  <c r="L107" i="1" l="1"/>
  <c r="L126" i="1" s="1"/>
</calcChain>
</file>

<file path=xl/sharedStrings.xml><?xml version="1.0" encoding="utf-8"?>
<sst xmlns="http://schemas.openxmlformats.org/spreadsheetml/2006/main" count="620" uniqueCount="303">
  <si>
    <t>40 pin socket flat cable connector (FEB end)RE4/2</t>
  </si>
  <si>
    <t>40 pin socket flat cable connector  (FEB end) RE4/3</t>
  </si>
  <si>
    <t>40 pin socket flat cable connector  (FEB end) RE4/2</t>
  </si>
  <si>
    <t>40 pin plug flat cable connector (PP end) RE4/2</t>
  </si>
  <si>
    <t>40 pin plug flat cable connector  (PP end) RE4/2</t>
  </si>
  <si>
    <t>40 pin plug flat cable connector  (PP end) RE4/3</t>
  </si>
  <si>
    <t>52a</t>
  </si>
  <si>
    <t>LDPE Pipe bending tools RE4/2</t>
  </si>
  <si>
    <t>LDPE Pipe bending tools RE4/3</t>
  </si>
  <si>
    <t>Coax cable   DRAKA (C50-2-1 0.5L/1.5-LSHF) strv</t>
  </si>
  <si>
    <t>LDPE gas pipe plugged outlet with Hot Melt</t>
  </si>
  <si>
    <t>EVA copolymer</t>
  </si>
  <si>
    <t>04.01.61.610.8</t>
  </si>
  <si>
    <t>ground wires (Green) dist board</t>
  </si>
  <si>
    <t>ground wires (Red) Sig ref/Farady cage</t>
  </si>
  <si>
    <t>ground wires (White) Shield HV</t>
  </si>
  <si>
    <t>04.01.61.670.6</t>
  </si>
  <si>
    <t>04.01.61.640.2</t>
  </si>
  <si>
    <t>04.01.61.680.4</t>
  </si>
  <si>
    <t>ground wires (Black) 0V of HV line to ground</t>
  </si>
  <si>
    <t>Input from Ian 7 June 2011</t>
  </si>
  <si>
    <t>30a</t>
  </si>
  <si>
    <t xml:space="preserve">Distribution board </t>
  </si>
  <si>
    <t>33a</t>
  </si>
  <si>
    <t>40a</t>
  </si>
  <si>
    <t>41a</t>
  </si>
  <si>
    <t>42a</t>
  </si>
  <si>
    <t>43a</t>
  </si>
  <si>
    <t>44a</t>
  </si>
  <si>
    <t>45a</t>
  </si>
  <si>
    <t>46a</t>
  </si>
  <si>
    <t>Made in Institute for RE4/3</t>
  </si>
  <si>
    <t>Made in Institute for RE4/2</t>
  </si>
  <si>
    <t>eg Pattex PTK 1, 6 or 56</t>
  </si>
  <si>
    <t>Input from Michael and Waqar 10 june 2011</t>
  </si>
  <si>
    <t>Transcribed by I. Crotty from Y.Ban's list</t>
  </si>
  <si>
    <t>58b</t>
  </si>
  <si>
    <t>Input from Waqar 15 June 2011</t>
  </si>
  <si>
    <t>35a</t>
    <phoneticPr fontId="4" type="noConversion"/>
  </si>
  <si>
    <t>35b</t>
    <phoneticPr fontId="4" type="noConversion"/>
  </si>
  <si>
    <t>Produced in India for RE4/2</t>
  </si>
  <si>
    <t>13a</t>
  </si>
  <si>
    <t>13b</t>
  </si>
  <si>
    <t>19a</t>
  </si>
  <si>
    <t>Made in Institute</t>
  </si>
  <si>
    <t>58a</t>
  </si>
  <si>
    <t>Input from Lalit &amp; Ian 1 June 2011</t>
  </si>
  <si>
    <t>6a</t>
  </si>
  <si>
    <t>7a</t>
  </si>
  <si>
    <t>8a</t>
  </si>
  <si>
    <t>9a</t>
  </si>
  <si>
    <t>12a</t>
  </si>
  <si>
    <t>41.35.06.513.1</t>
  </si>
  <si>
    <t>13aa</t>
  </si>
  <si>
    <t>13bb</t>
  </si>
  <si>
    <t>14a</t>
  </si>
  <si>
    <t>15a</t>
  </si>
  <si>
    <t>Crimping for Jupitor</t>
  </si>
  <si>
    <t>???</t>
  </si>
  <si>
    <t>Hot melt Gun</t>
  </si>
  <si>
    <t>FEB insulation mylars RE4/3</t>
  </si>
  <si>
    <t>FEB insulation mylars RE4/2</t>
  </si>
  <si>
    <t>36a</t>
  </si>
  <si>
    <t>36b</t>
  </si>
  <si>
    <t>36d</t>
  </si>
  <si>
    <t>Copper screen braids for HV &amp; 0V return lines</t>
  </si>
  <si>
    <t>Units</t>
  </si>
  <si>
    <t>[pieces, g or m]</t>
  </si>
  <si>
    <t>m</t>
  </si>
  <si>
    <t>g</t>
  </si>
  <si>
    <t>40 pin twisted pair flat cableRE4/2</t>
  </si>
  <si>
    <t>40 pin twisted pair flat cable  RE4/3</t>
  </si>
  <si>
    <t>26 pin twisted pair flat cable LV RE4/2</t>
  </si>
  <si>
    <t>26 pin socket flat cable connector LV RE4/2</t>
  </si>
  <si>
    <t>26 pin twisted pair flat cable LV RE4/3</t>
  </si>
  <si>
    <t xml:space="preserve">26 pin socket flat cable connector LV RE4/3 </t>
  </si>
  <si>
    <t>26 pin socket flat cable connector LVRE4/3</t>
  </si>
  <si>
    <t>Adapter board</t>
  </si>
  <si>
    <t xml:space="preserve">6 soldering protection strips </t>
  </si>
  <si>
    <t>Cleaning paper</t>
  </si>
  <si>
    <t>04.94.20.225.6</t>
  </si>
  <si>
    <t>04.95.45.251.8</t>
  </si>
  <si>
    <t>55.60.82.150.2</t>
  </si>
  <si>
    <t>NON VERIFIED Transcription</t>
  </si>
  <si>
    <t>Quantity for 170 chambers</t>
  </si>
  <si>
    <t>Cost for 170 ch</t>
  </si>
  <si>
    <t>RE4 Component list</t>
  </si>
  <si>
    <t xml:space="preserve">CONTENTS MUST BE VERIFIED BY ISR construction team </t>
  </si>
  <si>
    <t>Abovo AG (CH)</t>
  </si>
  <si>
    <t>Reference</t>
  </si>
  <si>
    <t>CERN SCEM No:</t>
  </si>
  <si>
    <t>drawings</t>
  </si>
  <si>
    <t>Cu &amp; MylaR 200microns</t>
  </si>
  <si>
    <t>A03.758241.001 FT 12 1001 0604</t>
  </si>
  <si>
    <t>Made in Pakistan</t>
  </si>
  <si>
    <t>Angst pfister ref.</t>
  </si>
  <si>
    <t>CPE</t>
  </si>
  <si>
    <t>Bossard</t>
  </si>
  <si>
    <t>BN 616 A2</t>
  </si>
  <si>
    <t>ferrules  09.46.11.195.9 (Adapter End)</t>
  </si>
  <si>
    <t>Cost for 1 ch</t>
  </si>
  <si>
    <t>Pakistan</t>
  </si>
  <si>
    <t>Input from Waqar &amp; Ian 27 may 2011</t>
  </si>
  <si>
    <t>[chf]</t>
  </si>
  <si>
    <t>Drawings ?</t>
  </si>
  <si>
    <t xml:space="preserve">09.46.11.195.9 </t>
  </si>
  <si>
    <t>58.81.20.100.6</t>
  </si>
  <si>
    <t>Cleaning solution ? Dielectric cleaner A-KUR</t>
  </si>
  <si>
    <t>Cleaning solution ? Metal cleaner Isopropylic</t>
  </si>
  <si>
    <t>58.04.45.300.8</t>
  </si>
  <si>
    <t>58.81.12.101.1</t>
  </si>
  <si>
    <t>Cleaning solution ? Heavy degreaser TeePol</t>
  </si>
  <si>
    <t>16a</t>
  </si>
  <si>
    <t>16b</t>
  </si>
  <si>
    <t>honeycomb box</t>
  </si>
  <si>
    <t>Readout strip</t>
  </si>
  <si>
    <t xml:space="preserve">Copper + mylar sheets </t>
  </si>
  <si>
    <t>Screen box</t>
  </si>
  <si>
    <t xml:space="preserve">Gas-gaps fixation L-brackets </t>
  </si>
  <si>
    <t>Plexiglass Gas-gaps spacers (with holes)</t>
  </si>
  <si>
    <t xml:space="preserve"> Patch panels</t>
  </si>
  <si>
    <t>Produced in Korea</t>
  </si>
  <si>
    <t>Produced in China</t>
  </si>
  <si>
    <t>See Jean-Paul (Luc's drawings:</t>
  </si>
  <si>
    <t>l-profile-r4-ring2(3).pdf</t>
  </si>
  <si>
    <t>l-profile-small-ring2(3).pdf</t>
  </si>
  <si>
    <t xml:space="preserve"> (see item 18)</t>
  </si>
  <si>
    <t>RE4_gaspipe-design.ppt)</t>
  </si>
  <si>
    <t xml:space="preserve">Items </t>
  </si>
  <si>
    <t xml:space="preserve"> Production site or</t>
  </si>
  <si>
    <t>CERN catalog SCEM number</t>
  </si>
  <si>
    <t>Quantity for 1 chamber</t>
  </si>
  <si>
    <t>Drawings</t>
  </si>
  <si>
    <t>Mechanical</t>
  </si>
  <si>
    <t>accessories</t>
  </si>
  <si>
    <t>41.34.31.656.8</t>
  </si>
  <si>
    <t>41.34.35.406.8</t>
  </si>
  <si>
    <t>41.34.35.120.9</t>
  </si>
  <si>
    <t>41.34.06.510.0</t>
  </si>
  <si>
    <t>44.84.50.390.0</t>
  </si>
  <si>
    <t>47.62.32.316.4</t>
  </si>
  <si>
    <t xml:space="preserve">FEBs </t>
  </si>
  <si>
    <t>3 pin HV connector</t>
  </si>
  <si>
    <t>STYCAST glue 2651-40/Catalyst</t>
  </si>
  <si>
    <t>04.01.31.006.7</t>
  </si>
  <si>
    <t>Electronics components</t>
  </si>
  <si>
    <t xml:space="preserve">04.21.22.426.8 </t>
  </si>
  <si>
    <t>04.21.22.440.0</t>
  </si>
  <si>
    <t>09.55.03.340.4</t>
  </si>
  <si>
    <t>09.55.03.440.1</t>
  </si>
  <si>
    <t>09.55.04.540.4</t>
  </si>
  <si>
    <t>09.55.04.740.8</t>
  </si>
  <si>
    <t>04.86.62.110.3 (d3mm)</t>
  </si>
  <si>
    <t>47.62.39.316.6</t>
  </si>
  <si>
    <t>09.55.03.326.2</t>
  </si>
  <si>
    <t>09.55.03.426.9</t>
  </si>
  <si>
    <t>Input from Ian 22 July 2011</t>
  </si>
  <si>
    <t>pieces</t>
  </si>
  <si>
    <t>roll</t>
  </si>
  <si>
    <t>Conductive copper tape Width 25mmm</t>
  </si>
  <si>
    <t>litre</t>
  </si>
  <si>
    <t>litres</t>
  </si>
  <si>
    <t>Bakelite 0.5mm</t>
  </si>
  <si>
    <t>6b</t>
  </si>
  <si>
    <t>6bb</t>
  </si>
  <si>
    <t>Produced in India for RE4/3</t>
  </si>
  <si>
    <t>Source</t>
  </si>
  <si>
    <t>Expected delivery</t>
  </si>
  <si>
    <t>Available in ISR/904</t>
  </si>
  <si>
    <t>Component desciption</t>
  </si>
  <si>
    <t>Made in India for RE4/2</t>
  </si>
  <si>
    <t>Made in India for RE4/3</t>
  </si>
  <si>
    <t>In Stock</t>
  </si>
  <si>
    <t>CERN</t>
  </si>
  <si>
    <t>Insulation mylar between HCP&amp;gas gaps 175microns</t>
  </si>
  <si>
    <t>Conductive Aluminum tape width 50mm</t>
  </si>
  <si>
    <t>04.95.40.625.8</t>
  </si>
  <si>
    <t>04.95.60.251.8</t>
  </si>
  <si>
    <t>58c</t>
  </si>
  <si>
    <t>04.95.60.213.4</t>
  </si>
  <si>
    <t>Bakelite 0.5mm x ??mm</t>
  </si>
  <si>
    <t>Produced in India (4/2)</t>
  </si>
  <si>
    <t>Produced in India (4/3)</t>
  </si>
  <si>
    <t>XXXXXXX</t>
  </si>
  <si>
    <t>In Stock in Belgium</t>
  </si>
  <si>
    <t>In Stock in India</t>
  </si>
  <si>
    <t>Gas-gap</t>
  </si>
  <si>
    <t>Legris ferrule unions Gas int ferrule insert Ø6-4 RE4/2</t>
  </si>
  <si>
    <t>Legris ferrule unions Gas nut for Ø6 RE4/2</t>
  </si>
  <si>
    <t>Legris bulkhead unions for Ø6 RE4/2</t>
  </si>
  <si>
    <t>Ø6mm LDPE gas pipe RE4/2</t>
  </si>
  <si>
    <t>Legris ferrule unions Gas int ferrule insert Ø6-4 RE4/3</t>
  </si>
  <si>
    <t>Legris ferrule unions Gas ext ferrule for Ø6 RE4/2</t>
  </si>
  <si>
    <t>Legris ferrule unions Gas ext ferrule for Ø6 RE4/3</t>
  </si>
  <si>
    <t>Legris ferrule unions Gas nut  for Ø6 RE4/3</t>
  </si>
  <si>
    <t>Legris bulkhead unions for Ø6  RE4/3</t>
  </si>
  <si>
    <t>Ø6mm LDPE gas pipe  RE4/3</t>
  </si>
  <si>
    <t>Cooling Bulkhead brass Union Sagana Ø8mm</t>
  </si>
  <si>
    <t>41.35.43.108.2 (0,6CHF/Pc)</t>
  </si>
  <si>
    <t>NA</t>
  </si>
  <si>
    <t>M6 Stainless steel flat washer</t>
  </si>
  <si>
    <t xml:space="preserve">M5×6 Cyl head A4 screws (gap retainer &amp; Ext panel)  </t>
  </si>
  <si>
    <t>M5 Stainless steel flat washer</t>
  </si>
  <si>
    <t>M3×16 Nick Br Cyl split screws Signal connector to PP</t>
  </si>
  <si>
    <t>M3 Hex Stainless steel nuts</t>
  </si>
  <si>
    <t>M3 Stainless steel flat washer</t>
  </si>
  <si>
    <t>47.78.15.003.3</t>
  </si>
  <si>
    <t>M3x16  Cyl slit head screws</t>
  </si>
  <si>
    <t>M3 Polyamid washers</t>
  </si>
  <si>
    <t>TOTAL</t>
  </si>
  <si>
    <t xml:space="preserve">04.86.62.130.9 </t>
  </si>
  <si>
    <t>04.95.20.125.3</t>
  </si>
  <si>
    <t>04.95.20.250.9</t>
  </si>
  <si>
    <t>44.84.50.390.0 (16,9271CHF/KG)</t>
  </si>
  <si>
    <t>37.30.35.074.3 (remov assembly)</t>
  </si>
  <si>
    <t>bottle</t>
  </si>
  <si>
    <t>Orapi thread locking compound (blue) eq Loctite 245</t>
  </si>
  <si>
    <t>Soldering tin (Pb62% Sn36% Ag2%) Ø1,2</t>
  </si>
  <si>
    <t>Plastic insulation yellow tape width 25mm</t>
  </si>
  <si>
    <t>Cotton plasticised Tape 25mm x 0,3 black</t>
  </si>
  <si>
    <t>Paper tape width 50mm x 0,12</t>
  </si>
  <si>
    <t>Double stick tape 12mm x 0,1</t>
  </si>
  <si>
    <t>Double stick tape 50mm x 0,1</t>
  </si>
  <si>
    <t>Kg</t>
  </si>
  <si>
    <t>Input  from JFP, Lalit and Ian 26 Sept 2011</t>
  </si>
  <si>
    <t>8b</t>
  </si>
  <si>
    <t xml:space="preserve"> Patch panels HV Jupitor</t>
  </si>
  <si>
    <t>8c</t>
  </si>
  <si>
    <t>Copper Cooling FEB plates</t>
  </si>
  <si>
    <t>Tooling</t>
  </si>
  <si>
    <t>Materials</t>
  </si>
  <si>
    <t>Sub Total</t>
  </si>
  <si>
    <t>Gas-gaps fixation L-brackets (4 types)</t>
  </si>
  <si>
    <t>voir EDH 4586561</t>
  </si>
  <si>
    <t xml:space="preserve">Raytronics AG </t>
  </si>
  <si>
    <t>ATUM-12/4-0 voir EDH 4614881</t>
  </si>
  <si>
    <t>Heat Shrinkable with adhesive Ø12-4mm</t>
  </si>
  <si>
    <t>Heat shrinkable  tube  (Ø4.8/2.4mm)</t>
  </si>
  <si>
    <t>Heat Shrinkable Ø12.5mm</t>
  </si>
  <si>
    <t>Spare Sagana Rear brass ferrules for Ø8mm</t>
  </si>
  <si>
    <t>Spare Nuts Sagana for Ø8mm</t>
  </si>
  <si>
    <t xml:space="preserve"> Patch panels </t>
  </si>
  <si>
    <t>04.61.11.145.5</t>
  </si>
  <si>
    <t>29.20.01.362.9 (27,58CH/Roll)</t>
  </si>
  <si>
    <t>Alu "A" Frame</t>
  </si>
  <si>
    <t xml:space="preserve">M8 Securing screws </t>
  </si>
  <si>
    <t>Reinforcement bars</t>
  </si>
  <si>
    <t>Lifting Bolts</t>
  </si>
  <si>
    <t>Lifting Eyes</t>
  </si>
  <si>
    <t>Inter gas connexions</t>
  </si>
  <si>
    <t>Legris Unions</t>
  </si>
  <si>
    <t>LDPE Pipe</t>
  </si>
  <si>
    <t>Inter cooling connexions</t>
  </si>
  <si>
    <t>Sagana 8mm</t>
  </si>
  <si>
    <t>8mm Cu pipe</t>
  </si>
  <si>
    <t>Cable clamps for RE4/3</t>
  </si>
  <si>
    <t>Protective inter chamber cover</t>
  </si>
  <si>
    <t>Lifting Fixture</t>
  </si>
  <si>
    <t>Input from Ian 11 Oct 2011</t>
  </si>
  <si>
    <t>4764975 - 11/10/11</t>
  </si>
  <si>
    <t>Order EDH + Date</t>
  </si>
  <si>
    <t>4766561 - 11/10/11</t>
  </si>
  <si>
    <t>4768406 - 13/10/11</t>
  </si>
  <si>
    <t>47.78.15.006.0 / BN671-1755579</t>
  </si>
  <si>
    <t>47.43.77.030.3 / BN629-1241613</t>
  </si>
  <si>
    <t>47.62.71.200.9 / BN612 - 1670697</t>
  </si>
  <si>
    <t>47.78.78.030.8 / BN1075 - 1404938</t>
  </si>
  <si>
    <t>47.78.15.005.1 / BN671 - 1253387</t>
  </si>
  <si>
    <t>Delivered to CERN</t>
  </si>
  <si>
    <t>MISSING</t>
  </si>
  <si>
    <t>3000m Delivered</t>
  </si>
  <si>
    <t>4772929 - 18/10/11</t>
  </si>
  <si>
    <t>4772884 - 18/10/11</t>
  </si>
  <si>
    <t>Torque wrench  20Nm</t>
  </si>
  <si>
    <t>4767239 - 12/10/11</t>
  </si>
  <si>
    <t>4768957 - 13/10/11</t>
  </si>
  <si>
    <t>DAI ok</t>
  </si>
  <si>
    <t>3000 pcs at CERN</t>
  </si>
  <si>
    <t>-</t>
  </si>
  <si>
    <t>to be purchased</t>
  </si>
  <si>
    <t>??</t>
  </si>
  <si>
    <t>4776543 - 21/10/11</t>
  </si>
  <si>
    <t>Liters at CERN</t>
  </si>
  <si>
    <t>Input  from JF PERNOT 16 JAN 2012</t>
  </si>
  <si>
    <t>Input  from JF PERNOT 20 Sept 2011</t>
  </si>
  <si>
    <t>Input  from JF PERNOT 05 Oct 2011</t>
  </si>
  <si>
    <t>Input  from JF PERNOT 10 Oct 2011</t>
  </si>
  <si>
    <t>28.000.512-019</t>
  </si>
  <si>
    <t>23.100.152-040</t>
  </si>
  <si>
    <t>HV Jupitor Chassis male</t>
  </si>
  <si>
    <t>Quantity for 40 chambers. 20 Type 2 &amp; 20 Type 3</t>
  </si>
  <si>
    <t>Quantity for 10 chambers. 5 Type 2 &amp; 5 Type 3</t>
  </si>
  <si>
    <t>Cost for 10 ch. 5 Type 2 &amp; 5 Type 3</t>
  </si>
  <si>
    <t>Cost for 40ch.20 Type 2 &amp; 20 Type 3</t>
  </si>
  <si>
    <t>4?</t>
  </si>
  <si>
    <t>6?</t>
  </si>
  <si>
    <t>Spare Sagana front SS ferrules for Ø8mm</t>
  </si>
  <si>
    <t xml:space="preserve">41.40.35.568.8 </t>
  </si>
  <si>
    <t xml:space="preserve">41.40.35.368.4 </t>
  </si>
  <si>
    <t>xx</t>
  </si>
  <si>
    <t>M6×12 screws  SS Con head allan key RE4/2</t>
  </si>
  <si>
    <t>M6×12 screws SS  Con head allan key RE4/3</t>
  </si>
  <si>
    <t>Input from JFP &amp; IMC 11 April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</si>
</sst>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name val="Calibri"/>
      <family val="2"/>
    </font>
    <font>
      <b/>
      <u/>
      <sz val="24"/>
      <color indexed="8"/>
      <name val="Arial"/>
      <family val="2"/>
    </font>
    <font>
      <sz val="8"/>
      <name val="Calibri"/>
      <family val="2"/>
    </font>
    <font>
      <sz val="11"/>
      <color indexed="8"/>
      <name val="Calibri"/>
      <family val="2"/>
    </font>
    <font>
      <b/>
      <sz val="14"/>
      <color theme="1"/>
      <name val="Calibri"/>
      <family val="2"/>
      <scheme val="minor"/>
    </font>
    <font>
      <b/>
      <sz val="12"/>
      <color indexed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2"/>
      <color rgb="FF002060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008000"/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92D05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double">
        <color indexed="23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23"/>
      </right>
      <top/>
      <bottom style="double">
        <color indexed="23"/>
      </bottom>
      <diagonal/>
    </border>
    <border>
      <left style="double">
        <color indexed="23"/>
      </left>
      <right style="double">
        <color indexed="23"/>
      </right>
      <top/>
      <bottom style="double">
        <color indexed="23"/>
      </bottom>
      <diagonal/>
    </border>
    <border>
      <left/>
      <right style="double">
        <color indexed="23"/>
      </right>
      <top/>
      <bottom/>
      <diagonal/>
    </border>
    <border>
      <left style="double">
        <color indexed="23"/>
      </left>
      <right style="double">
        <color indexed="23"/>
      </right>
      <top/>
      <bottom/>
      <diagonal/>
    </border>
    <border>
      <left style="double">
        <color indexed="23"/>
      </left>
      <right/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23"/>
      </top>
      <bottom style="double">
        <color indexed="23"/>
      </bottom>
      <diagonal/>
    </border>
    <border>
      <left/>
      <right/>
      <top/>
      <bottom style="double">
        <color indexed="2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23"/>
      </left>
      <right style="double">
        <color indexed="23"/>
      </right>
      <top style="double">
        <color indexed="23"/>
      </top>
      <bottom/>
      <diagonal/>
    </border>
  </borders>
  <cellStyleXfs count="1">
    <xf numFmtId="0" fontId="0" fillId="0" borderId="0"/>
  </cellStyleXfs>
  <cellXfs count="134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/>
    <xf numFmtId="0" fontId="0" fillId="2" borderId="0" xfId="0" applyFill="1"/>
    <xf numFmtId="15" fontId="0" fillId="0" borderId="0" xfId="0" applyNumberFormat="1"/>
    <xf numFmtId="0" fontId="0" fillId="0" borderId="1" xfId="0" applyBorder="1"/>
    <xf numFmtId="0" fontId="0" fillId="3" borderId="0" xfId="0" applyFill="1"/>
    <xf numFmtId="0" fontId="1" fillId="3" borderId="2" xfId="0" applyNumberFormat="1" applyFont="1" applyFill="1" applyBorder="1" applyAlignment="1">
      <alignment horizontal="center" wrapText="1"/>
    </xf>
    <xf numFmtId="0" fontId="0" fillId="4" borderId="0" xfId="0" applyFill="1"/>
    <xf numFmtId="0" fontId="1" fillId="4" borderId="2" xfId="0" applyNumberFormat="1" applyFont="1" applyFill="1" applyBorder="1" applyAlignment="1">
      <alignment horizontal="center" wrapText="1"/>
    </xf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5" borderId="0" xfId="0" applyFill="1"/>
    <xf numFmtId="0" fontId="3" fillId="0" borderId="0" xfId="0" applyFont="1"/>
    <xf numFmtId="0" fontId="0" fillId="0" borderId="0" xfId="0" applyBorder="1"/>
    <xf numFmtId="0" fontId="0" fillId="0" borderId="1" xfId="0" applyFill="1" applyBorder="1"/>
    <xf numFmtId="0" fontId="0" fillId="0" borderId="1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0" borderId="0" xfId="0" applyFill="1"/>
    <xf numFmtId="0" fontId="0" fillId="5" borderId="0" xfId="0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1" fillId="4" borderId="0" xfId="0" applyNumberFormat="1" applyFont="1" applyFill="1" applyBorder="1" applyAlignment="1">
      <alignment horizontal="center" wrapText="1"/>
    </xf>
    <xf numFmtId="0" fontId="0" fillId="0" borderId="3" xfId="0" applyFill="1" applyBorder="1"/>
    <xf numFmtId="0" fontId="1" fillId="0" borderId="2" xfId="0" applyNumberFormat="1" applyFont="1" applyFill="1" applyBorder="1" applyAlignment="1">
      <alignment horizontal="center" wrapText="1"/>
    </xf>
    <xf numFmtId="0" fontId="1" fillId="3" borderId="4" xfId="0" applyNumberFormat="1" applyFont="1" applyFill="1" applyBorder="1" applyAlignment="1">
      <alignment horizontal="center" wrapText="1"/>
    </xf>
    <xf numFmtId="0" fontId="0" fillId="0" borderId="5" xfId="0" applyFill="1" applyBorder="1"/>
    <xf numFmtId="0" fontId="0" fillId="0" borderId="6" xfId="0" applyBorder="1"/>
    <xf numFmtId="0" fontId="0" fillId="6" borderId="1" xfId="0" applyFill="1" applyBorder="1" applyAlignment="1">
      <alignment horizontal="center"/>
    </xf>
    <xf numFmtId="0" fontId="0" fillId="6" borderId="1" xfId="0" applyFill="1" applyBorder="1" applyAlignment="1">
      <alignment wrapText="1"/>
    </xf>
    <xf numFmtId="0" fontId="0" fillId="6" borderId="0" xfId="0" applyFill="1"/>
    <xf numFmtId="0" fontId="1" fillId="6" borderId="4" xfId="0" applyNumberFormat="1" applyFont="1" applyFill="1" applyBorder="1" applyAlignment="1">
      <alignment horizontal="center" wrapText="1"/>
    </xf>
    <xf numFmtId="0" fontId="1" fillId="6" borderId="2" xfId="0" applyNumberFormat="1" applyFont="1" applyFill="1" applyBorder="1" applyAlignment="1">
      <alignment horizontal="center" wrapText="1"/>
    </xf>
    <xf numFmtId="0" fontId="1" fillId="6" borderId="8" xfId="0" applyNumberFormat="1" applyFont="1" applyFill="1" applyBorder="1" applyAlignment="1">
      <alignment horizontal="center" wrapText="1"/>
    </xf>
    <xf numFmtId="0" fontId="1" fillId="6" borderId="10" xfId="0" applyNumberFormat="1" applyFont="1" applyFill="1" applyBorder="1" applyAlignment="1">
      <alignment horizontal="center" wrapText="1"/>
    </xf>
    <xf numFmtId="0" fontId="1" fillId="6" borderId="11" xfId="0" applyNumberFormat="1" applyFont="1" applyFill="1" applyBorder="1" applyAlignment="1">
      <alignment horizontal="center" wrapText="1"/>
    </xf>
    <xf numFmtId="0" fontId="1" fillId="6" borderId="1" xfId="0" applyNumberFormat="1" applyFont="1" applyFill="1" applyBorder="1" applyAlignment="1">
      <alignment horizontal="center" wrapText="1"/>
    </xf>
    <xf numFmtId="0" fontId="0" fillId="6" borderId="1" xfId="0" applyFill="1" applyBorder="1"/>
    <xf numFmtId="0" fontId="1" fillId="0" borderId="0" xfId="0" applyNumberFormat="1" applyFont="1" applyFill="1" applyBorder="1" applyAlignment="1">
      <alignment horizontal="center" wrapText="1"/>
    </xf>
    <xf numFmtId="0" fontId="0" fillId="0" borderId="5" xfId="0" applyBorder="1"/>
    <xf numFmtId="0" fontId="0" fillId="0" borderId="3" xfId="0" applyBorder="1"/>
    <xf numFmtId="0" fontId="0" fillId="6" borderId="0" xfId="0" applyFill="1" applyBorder="1"/>
    <xf numFmtId="0" fontId="1" fillId="7" borderId="1" xfId="0" applyNumberFormat="1" applyFont="1" applyFill="1" applyBorder="1" applyAlignment="1">
      <alignment horizontal="center" wrapText="1"/>
    </xf>
    <xf numFmtId="0" fontId="0" fillId="7" borderId="1" xfId="0" applyFill="1" applyBorder="1" applyAlignment="1">
      <alignment horizontal="center"/>
    </xf>
    <xf numFmtId="0" fontId="0" fillId="7" borderId="1" xfId="0" applyFill="1" applyBorder="1"/>
    <xf numFmtId="0" fontId="0" fillId="9" borderId="1" xfId="0" applyFill="1" applyBorder="1" applyAlignment="1">
      <alignment wrapText="1"/>
    </xf>
    <xf numFmtId="0" fontId="1" fillId="9" borderId="1" xfId="0" applyNumberFormat="1" applyFont="1" applyFill="1" applyBorder="1" applyAlignment="1">
      <alignment horizontal="center" wrapText="1"/>
    </xf>
    <xf numFmtId="0" fontId="0" fillId="9" borderId="1" xfId="0" applyFill="1" applyBorder="1" applyAlignment="1">
      <alignment horizontal="center"/>
    </xf>
    <xf numFmtId="0" fontId="0" fillId="9" borderId="1" xfId="0" applyFill="1" applyBorder="1"/>
    <xf numFmtId="0" fontId="1" fillId="4" borderId="12" xfId="0" applyNumberFormat="1" applyFont="1" applyFill="1" applyBorder="1" applyAlignment="1">
      <alignment horizontal="center" wrapText="1"/>
    </xf>
    <xf numFmtId="0" fontId="1" fillId="0" borderId="12" xfId="0" applyNumberFormat="1" applyFont="1" applyFill="1" applyBorder="1" applyAlignment="1">
      <alignment horizontal="center" wrapText="1"/>
    </xf>
    <xf numFmtId="0" fontId="0" fillId="0" borderId="13" xfId="0" applyFill="1" applyBorder="1" applyAlignment="1">
      <alignment horizontal="center"/>
    </xf>
    <xf numFmtId="0" fontId="0" fillId="4" borderId="13" xfId="0" applyFill="1" applyBorder="1"/>
    <xf numFmtId="0" fontId="0" fillId="0" borderId="7" xfId="0" applyFill="1" applyBorder="1"/>
    <xf numFmtId="0" fontId="0" fillId="0" borderId="1" xfId="0" applyFill="1" applyBorder="1"/>
    <xf numFmtId="0" fontId="0" fillId="8" borderId="1" xfId="0" applyFill="1" applyBorder="1"/>
    <xf numFmtId="0" fontId="0" fillId="4" borderId="13" xfId="0" applyFill="1" applyBorder="1" applyAlignment="1">
      <alignment wrapText="1"/>
    </xf>
    <xf numFmtId="0" fontId="1" fillId="4" borderId="14" xfId="0" applyNumberFormat="1" applyFont="1" applyFill="1" applyBorder="1" applyAlignment="1">
      <alignment horizontal="center" wrapText="1"/>
    </xf>
    <xf numFmtId="0" fontId="1" fillId="4" borderId="15" xfId="0" applyNumberFormat="1" applyFont="1" applyFill="1" applyBorder="1" applyAlignment="1">
      <alignment horizontal="center" wrapText="1"/>
    </xf>
    <xf numFmtId="0" fontId="1" fillId="4" borderId="13" xfId="0" applyNumberFormat="1" applyFont="1" applyFill="1" applyBorder="1" applyAlignment="1">
      <alignment horizontal="center" wrapText="1"/>
    </xf>
    <xf numFmtId="0" fontId="1" fillId="0" borderId="13" xfId="0" applyNumberFormat="1" applyFont="1" applyFill="1" applyBorder="1" applyAlignment="1">
      <alignment horizontal="center" wrapText="1"/>
    </xf>
    <xf numFmtId="0" fontId="0" fillId="0" borderId="13" xfId="0" applyBorder="1"/>
    <xf numFmtId="0" fontId="0" fillId="0" borderId="7" xfId="0" applyBorder="1"/>
    <xf numFmtId="0" fontId="0" fillId="5" borderId="7" xfId="0" applyFill="1" applyBorder="1"/>
    <xf numFmtId="0" fontId="0" fillId="9" borderId="1" xfId="0" applyFill="1" applyBorder="1"/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0" fillId="0" borderId="1" xfId="0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1" fillId="4" borderId="16" xfId="0" applyNumberFormat="1" applyFont="1" applyFill="1" applyBorder="1" applyAlignment="1">
      <alignment horizontal="center" wrapText="1"/>
    </xf>
    <xf numFmtId="0" fontId="1" fillId="9" borderId="5" xfId="0" applyNumberFormat="1" applyFont="1" applyFill="1" applyBorder="1" applyAlignment="1">
      <alignment horizontal="center" wrapText="1"/>
    </xf>
    <xf numFmtId="0" fontId="1" fillId="7" borderId="5" xfId="0" applyNumberFormat="1" applyFont="1" applyFill="1" applyBorder="1" applyAlignment="1">
      <alignment horizontal="center" wrapText="1"/>
    </xf>
    <xf numFmtId="0" fontId="1" fillId="4" borderId="17" xfId="0" applyNumberFormat="1" applyFont="1" applyFill="1" applyBorder="1" applyAlignment="1">
      <alignment horizontal="center" wrapText="1"/>
    </xf>
    <xf numFmtId="0" fontId="0" fillId="9" borderId="6" xfId="0" applyFill="1" applyBorder="1" applyAlignment="1">
      <alignment horizontal="center"/>
    </xf>
    <xf numFmtId="0" fontId="0" fillId="7" borderId="6" xfId="0" applyFill="1" applyBorder="1" applyAlignment="1">
      <alignment horizontal="center"/>
    </xf>
    <xf numFmtId="0" fontId="0" fillId="10" borderId="1" xfId="0" applyFill="1" applyBorder="1"/>
    <xf numFmtId="0" fontId="0" fillId="0" borderId="0" xfId="0" applyNumberFormat="1"/>
    <xf numFmtId="0" fontId="5" fillId="6" borderId="9" xfId="0" applyNumberFormat="1" applyFont="1" applyFill="1" applyBorder="1" applyAlignment="1">
      <alignment horizontal="center" wrapText="1"/>
    </xf>
    <xf numFmtId="0" fontId="1" fillId="10" borderId="1" xfId="0" applyNumberFormat="1" applyFont="1" applyFill="1" applyBorder="1" applyAlignment="1">
      <alignment horizontal="center" wrapText="1"/>
    </xf>
    <xf numFmtId="0" fontId="1" fillId="6" borderId="0" xfId="0" applyNumberFormat="1" applyFont="1" applyFill="1" applyBorder="1" applyAlignment="1">
      <alignment horizontal="center" wrapText="1"/>
    </xf>
    <xf numFmtId="0" fontId="0" fillId="10" borderId="0" xfId="0" applyFill="1" applyAlignment="1">
      <alignment horizontal="center"/>
    </xf>
    <xf numFmtId="0" fontId="1" fillId="10" borderId="2" xfId="0" applyNumberFormat="1" applyFont="1" applyFill="1" applyBorder="1" applyAlignment="1">
      <alignment horizontal="center" wrapText="1"/>
    </xf>
    <xf numFmtId="0" fontId="0" fillId="10" borderId="0" xfId="0" applyFill="1" applyBorder="1"/>
    <xf numFmtId="0" fontId="0" fillId="6" borderId="0" xfId="0" applyFill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7" fillId="0" borderId="0" xfId="0" applyNumberFormat="1" applyFont="1" applyFill="1" applyBorder="1" applyAlignment="1">
      <alignment horizontal="center" wrapText="1"/>
    </xf>
    <xf numFmtId="0" fontId="6" fillId="0" borderId="0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0" xfId="0" applyFont="1" applyFill="1" applyAlignment="1">
      <alignment horizontal="center"/>
    </xf>
    <xf numFmtId="0" fontId="0" fillId="0" borderId="0" xfId="0" applyNumberFormat="1" applyFill="1"/>
    <xf numFmtId="0" fontId="6" fillId="10" borderId="0" xfId="0" applyNumberFormat="1" applyFont="1" applyFill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11" borderId="8" xfId="0" applyNumberFormat="1" applyFont="1" applyFill="1" applyBorder="1" applyAlignment="1">
      <alignment horizontal="center" wrapText="1"/>
    </xf>
    <xf numFmtId="0" fontId="1" fillId="12" borderId="1" xfId="0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left" vertical="center"/>
    </xf>
    <xf numFmtId="0" fontId="5" fillId="11" borderId="1" xfId="0" applyNumberFormat="1" applyFont="1" applyFill="1" applyBorder="1" applyAlignment="1">
      <alignment horizontal="center" wrapText="1"/>
    </xf>
    <xf numFmtId="0" fontId="5" fillId="11" borderId="2" xfId="0" applyNumberFormat="1" applyFont="1" applyFill="1" applyBorder="1" applyAlignment="1">
      <alignment horizontal="center" wrapText="1"/>
    </xf>
    <xf numFmtId="0" fontId="0" fillId="0" borderId="0" xfId="0" applyFill="1" applyAlignment="1">
      <alignment horizontal="center"/>
    </xf>
    <xf numFmtId="0" fontId="0" fillId="11" borderId="1" xfId="0" applyFill="1" applyBorder="1" applyAlignment="1">
      <alignment horizontal="center"/>
    </xf>
    <xf numFmtId="0" fontId="1" fillId="11" borderId="4" xfId="0" applyNumberFormat="1" applyFont="1" applyFill="1" applyBorder="1" applyAlignment="1">
      <alignment horizontal="center" wrapText="1"/>
    </xf>
    <xf numFmtId="0" fontId="0" fillId="11" borderId="0" xfId="0" applyFill="1" applyBorder="1" applyAlignment="1">
      <alignment horizontal="center"/>
    </xf>
    <xf numFmtId="0" fontId="5" fillId="6" borderId="4" xfId="0" applyNumberFormat="1" applyFont="1" applyFill="1" applyBorder="1" applyAlignment="1">
      <alignment horizontal="center" wrapText="1"/>
    </xf>
    <xf numFmtId="0" fontId="8" fillId="0" borderId="1" xfId="0" applyFont="1" applyBorder="1"/>
    <xf numFmtId="0" fontId="9" fillId="0" borderId="1" xfId="0" applyFont="1" applyBorder="1"/>
    <xf numFmtId="0" fontId="9" fillId="0" borderId="0" xfId="0" applyFont="1" applyFill="1" applyBorder="1"/>
    <xf numFmtId="0" fontId="1" fillId="11" borderId="2" xfId="0" applyNumberFormat="1" applyFont="1" applyFill="1" applyBorder="1" applyAlignment="1">
      <alignment horizontal="center" wrapText="1"/>
    </xf>
    <xf numFmtId="0" fontId="5" fillId="6" borderId="2" xfId="0" applyNumberFormat="1" applyFont="1" applyFill="1" applyBorder="1" applyAlignment="1">
      <alignment horizontal="center" wrapText="1"/>
    </xf>
    <xf numFmtId="0" fontId="1" fillId="6" borderId="9" xfId="0" applyNumberFormat="1" applyFont="1" applyFill="1" applyBorder="1" applyAlignment="1">
      <alignment horizontal="center" wrapText="1"/>
    </xf>
    <xf numFmtId="0" fontId="0" fillId="13" borderId="0" xfId="0" applyFill="1"/>
    <xf numFmtId="0" fontId="1" fillId="13" borderId="2" xfId="0" applyNumberFormat="1" applyFont="1" applyFill="1" applyBorder="1" applyAlignment="1">
      <alignment horizontal="center" wrapText="1"/>
    </xf>
    <xf numFmtId="0" fontId="1" fillId="13" borderId="0" xfId="0" applyNumberFormat="1" applyFont="1" applyFill="1" applyBorder="1" applyAlignment="1">
      <alignment horizontal="center" wrapText="1"/>
    </xf>
    <xf numFmtId="0" fontId="0" fillId="13" borderId="0" xfId="0" applyFill="1" applyBorder="1" applyAlignment="1">
      <alignment horizontal="center"/>
    </xf>
    <xf numFmtId="0" fontId="0" fillId="13" borderId="0" xfId="0" applyFill="1" applyBorder="1"/>
    <xf numFmtId="15" fontId="0" fillId="13" borderId="0" xfId="0" applyNumberFormat="1" applyFill="1"/>
    <xf numFmtId="0" fontId="0" fillId="0" borderId="1" xfId="0" applyBorder="1" applyAlignment="1">
      <alignment horizontal="center"/>
    </xf>
    <xf numFmtId="0" fontId="0" fillId="14" borderId="1" xfId="0" applyFill="1" applyBorder="1"/>
    <xf numFmtId="0" fontId="6" fillId="10" borderId="0" xfId="0" applyNumberFormat="1" applyFont="1" applyFill="1"/>
    <xf numFmtId="0" fontId="0" fillId="15" borderId="1" xfId="0" applyFill="1" applyBorder="1" applyAlignment="1">
      <alignment wrapText="1"/>
    </xf>
    <xf numFmtId="0" fontId="0" fillId="15" borderId="0" xfId="0" applyFill="1"/>
    <xf numFmtId="0" fontId="1" fillId="15" borderId="2" xfId="0" applyNumberFormat="1" applyFont="1" applyFill="1" applyBorder="1" applyAlignment="1">
      <alignment horizontal="center" wrapText="1"/>
    </xf>
    <xf numFmtId="0" fontId="10" fillId="15" borderId="2" xfId="0" applyNumberFormat="1" applyFont="1" applyFill="1" applyBorder="1" applyAlignment="1">
      <alignment horizontal="center" wrapText="1"/>
    </xf>
    <xf numFmtId="0" fontId="10" fillId="15" borderId="11" xfId="0" applyNumberFormat="1" applyFont="1" applyFill="1" applyBorder="1" applyAlignment="1">
      <alignment horizontal="right"/>
    </xf>
    <xf numFmtId="0" fontId="10" fillId="15" borderId="9" xfId="0" applyNumberFormat="1" applyFont="1" applyFill="1" applyBorder="1" applyAlignment="1">
      <alignment horizontal="right"/>
    </xf>
    <xf numFmtId="0" fontId="11" fillId="15" borderId="18" xfId="0" applyNumberFormat="1" applyFont="1" applyFill="1" applyBorder="1" applyAlignment="1">
      <alignment horizontal="center" wrapText="1"/>
    </xf>
    <xf numFmtId="0" fontId="5" fillId="15" borderId="2" xfId="0" applyNumberFormat="1" applyFont="1" applyFill="1" applyBorder="1" applyAlignment="1">
      <alignment horizontal="center" wrapText="1"/>
    </xf>
    <xf numFmtId="0" fontId="5" fillId="6" borderId="14" xfId="0" applyNumberFormat="1" applyFont="1" applyFill="1" applyBorder="1" applyAlignment="1">
      <alignment horizontal="center" wrapText="1"/>
    </xf>
    <xf numFmtId="0" fontId="0" fillId="11" borderId="1" xfId="0" applyFill="1" applyBorder="1"/>
    <xf numFmtId="0" fontId="0" fillId="6" borderId="7" xfId="0" applyFill="1" applyBorder="1" applyAlignment="1">
      <alignment wrapText="1"/>
    </xf>
    <xf numFmtId="0" fontId="0" fillId="3" borderId="1" xfId="0" applyFill="1" applyBorder="1" applyAlignment="1">
      <alignment wrapText="1"/>
    </xf>
    <xf numFmtId="0" fontId="0" fillId="4" borderId="1" xfId="0" applyFill="1" applyBorder="1" applyAlignment="1">
      <alignment wrapText="1"/>
    </xf>
    <xf numFmtId="0" fontId="0" fillId="13" borderId="5" xfId="0" applyFill="1" applyBorder="1" applyAlignment="1">
      <alignment wrapText="1"/>
    </xf>
    <xf numFmtId="0" fontId="0" fillId="0" borderId="6" xfId="0" applyBorder="1" applyAlignment="1">
      <alignment wrapText="1"/>
    </xf>
    <xf numFmtId="0" fontId="0" fillId="3" borderId="5" xfId="0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9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V150"/>
  <sheetViews>
    <sheetView tabSelected="1" view="pageLayout" topLeftCell="A113" zoomScale="75" zoomScaleNormal="100" zoomScalePageLayoutView="75" workbookViewId="0">
      <selection activeCell="E150" sqref="E150"/>
    </sheetView>
  </sheetViews>
  <sheetFormatPr defaultColWidth="8.85546875" defaultRowHeight="15" x14ac:dyDescent="0.25"/>
  <cols>
    <col min="1" max="1" width="17" customWidth="1"/>
    <col min="2" max="2" width="48.28515625" customWidth="1"/>
    <col min="3" max="3" width="26.140625" customWidth="1"/>
    <col min="4" max="4" width="32.140625" customWidth="1"/>
    <col min="5" max="5" width="13.42578125" customWidth="1"/>
    <col min="6" max="6" width="9.7109375" customWidth="1"/>
    <col min="7" max="8" width="13.42578125" customWidth="1"/>
    <col min="9" max="12" width="14.42578125" customWidth="1"/>
    <col min="13" max="14" width="20.7109375" customWidth="1"/>
    <col min="15" max="17" width="14.42578125" customWidth="1"/>
    <col min="18" max="21" width="13.42578125" customWidth="1"/>
    <col min="22" max="22" width="35.140625" customWidth="1"/>
  </cols>
  <sheetData>
    <row r="1" spans="1:22" ht="30" x14ac:dyDescent="0.4">
      <c r="C1" s="13" t="s">
        <v>86</v>
      </c>
      <c r="D1" s="13"/>
    </row>
    <row r="2" spans="1:22" ht="30" x14ac:dyDescent="0.4">
      <c r="C2" s="13"/>
      <c r="D2" s="13"/>
    </row>
    <row r="3" spans="1:22" x14ac:dyDescent="0.25">
      <c r="C3" s="12" t="s">
        <v>87</v>
      </c>
      <c r="D3" s="12"/>
      <c r="E3" s="12"/>
      <c r="F3" s="12"/>
      <c r="G3" s="12"/>
      <c r="H3" s="12"/>
      <c r="R3" s="18"/>
      <c r="S3" s="18"/>
      <c r="T3" s="18"/>
      <c r="U3" s="18"/>
    </row>
    <row r="4" spans="1:22" ht="14.25" customHeight="1" x14ac:dyDescent="0.25"/>
    <row r="5" spans="1:22" ht="14.25" customHeight="1" x14ac:dyDescent="0.25"/>
    <row r="6" spans="1:22" ht="14.25" customHeight="1" x14ac:dyDescent="0.25">
      <c r="C6" s="12" t="s">
        <v>83</v>
      </c>
      <c r="D6" s="12"/>
    </row>
    <row r="7" spans="1:22" ht="28.5" customHeight="1" x14ac:dyDescent="0.25">
      <c r="A7" s="103" t="s">
        <v>128</v>
      </c>
      <c r="B7" s="104" t="s">
        <v>169</v>
      </c>
      <c r="C7" s="104" t="s">
        <v>129</v>
      </c>
      <c r="D7" s="5"/>
      <c r="V7" s="12" t="s">
        <v>104</v>
      </c>
    </row>
    <row r="8" spans="1:22" ht="30" x14ac:dyDescent="0.25">
      <c r="A8" s="5"/>
      <c r="B8" s="5"/>
      <c r="C8" s="105" t="s">
        <v>166</v>
      </c>
      <c r="D8" s="5"/>
      <c r="E8" s="128" t="s">
        <v>131</v>
      </c>
      <c r="F8" s="29" t="s">
        <v>66</v>
      </c>
      <c r="G8" s="29"/>
      <c r="H8" s="29"/>
      <c r="I8" s="129" t="s">
        <v>291</v>
      </c>
      <c r="J8" s="133" t="s">
        <v>292</v>
      </c>
      <c r="K8" s="131" t="s">
        <v>290</v>
      </c>
      <c r="L8" s="131" t="s">
        <v>293</v>
      </c>
      <c r="M8" s="118"/>
      <c r="N8" s="118"/>
      <c r="O8" s="130" t="s">
        <v>84</v>
      </c>
      <c r="P8" s="11" t="s">
        <v>85</v>
      </c>
      <c r="Q8" s="56" t="s">
        <v>167</v>
      </c>
      <c r="R8" s="64"/>
      <c r="S8" s="64"/>
      <c r="T8" s="64"/>
      <c r="U8" s="65"/>
    </row>
    <row r="9" spans="1:22" ht="30" x14ac:dyDescent="0.25">
      <c r="A9" s="5"/>
      <c r="B9" s="5"/>
      <c r="C9" s="5" t="s">
        <v>130</v>
      </c>
      <c r="D9" s="5" t="s">
        <v>89</v>
      </c>
      <c r="E9" s="128"/>
      <c r="F9" s="29" t="s">
        <v>67</v>
      </c>
      <c r="G9" s="29" t="s">
        <v>100</v>
      </c>
      <c r="H9" s="29"/>
      <c r="I9" s="129"/>
      <c r="J9" s="132"/>
      <c r="K9" s="132"/>
      <c r="L9" s="132"/>
      <c r="M9" s="118" t="s">
        <v>260</v>
      </c>
      <c r="N9" s="118" t="s">
        <v>268</v>
      </c>
      <c r="O9" s="130"/>
      <c r="P9" s="11"/>
      <c r="Q9" s="56"/>
      <c r="R9" s="45" t="s">
        <v>168</v>
      </c>
      <c r="S9" s="45" t="s">
        <v>173</v>
      </c>
      <c r="T9" s="65" t="s">
        <v>184</v>
      </c>
      <c r="U9" s="65" t="s">
        <v>185</v>
      </c>
    </row>
    <row r="10" spans="1:22" ht="15.75" thickBot="1" x14ac:dyDescent="0.3">
      <c r="E10" s="30"/>
      <c r="F10" s="30"/>
      <c r="G10" s="30" t="s">
        <v>103</v>
      </c>
      <c r="H10" s="30"/>
      <c r="I10" s="6"/>
      <c r="J10" s="6" t="s">
        <v>103</v>
      </c>
      <c r="K10" s="109"/>
      <c r="L10" s="109"/>
      <c r="M10" s="119"/>
      <c r="N10" s="119"/>
      <c r="O10" s="8"/>
      <c r="P10" s="8" t="s">
        <v>103</v>
      </c>
      <c r="Q10" s="8"/>
      <c r="R10" s="64"/>
      <c r="S10" s="64"/>
      <c r="T10" s="64"/>
      <c r="U10" s="66"/>
      <c r="V10" s="62"/>
    </row>
    <row r="11" spans="1:22" ht="16.5" thickTop="1" thickBot="1" x14ac:dyDescent="0.3">
      <c r="A11" s="1">
        <v>1</v>
      </c>
      <c r="B11" s="54" t="s">
        <v>186</v>
      </c>
      <c r="C11" s="5" t="s">
        <v>121</v>
      </c>
      <c r="D11" s="83" t="s">
        <v>132</v>
      </c>
      <c r="E11" s="31">
        <v>3</v>
      </c>
      <c r="F11" s="31" t="s">
        <v>157</v>
      </c>
      <c r="G11" s="32"/>
      <c r="H11" s="32" t="s">
        <v>199</v>
      </c>
      <c r="I11" s="7">
        <f>E11*10</f>
        <v>30</v>
      </c>
      <c r="J11" s="7">
        <f>G11*10</f>
        <v>0</v>
      </c>
      <c r="K11" s="110">
        <f>E11*40</f>
        <v>120</v>
      </c>
      <c r="L11" s="110">
        <f>G11*40</f>
        <v>0</v>
      </c>
      <c r="M11" s="120" t="s">
        <v>278</v>
      </c>
      <c r="N11" s="120"/>
      <c r="O11" s="9">
        <f t="shared" ref="O11:O30" si="0">E11*170</f>
        <v>510</v>
      </c>
      <c r="P11" s="9">
        <f>G11*170</f>
        <v>0</v>
      </c>
      <c r="Q11" s="57"/>
      <c r="R11" s="46"/>
      <c r="S11" s="46"/>
      <c r="T11" s="46"/>
      <c r="U11" s="42"/>
      <c r="V11" s="62"/>
    </row>
    <row r="12" spans="1:22" ht="16.5" thickTop="1" thickBot="1" x14ac:dyDescent="0.3">
      <c r="A12" s="1">
        <v>2</v>
      </c>
      <c r="B12" s="5" t="s">
        <v>114</v>
      </c>
      <c r="C12" s="5" t="s">
        <v>122</v>
      </c>
      <c r="D12" s="83" t="s">
        <v>132</v>
      </c>
      <c r="E12" s="33">
        <v>1</v>
      </c>
      <c r="F12" s="31" t="s">
        <v>157</v>
      </c>
      <c r="G12" s="32"/>
      <c r="H12" s="32" t="s">
        <v>199</v>
      </c>
      <c r="I12" s="7">
        <f t="shared" ref="I12:I31" si="1">E12*10</f>
        <v>10</v>
      </c>
      <c r="J12" s="7">
        <f t="shared" ref="J12:J31" si="2">G12*10</f>
        <v>0</v>
      </c>
      <c r="K12" s="110">
        <f t="shared" ref="K12:K32" si="3">E12*40</f>
        <v>40</v>
      </c>
      <c r="L12" s="110">
        <f t="shared" ref="L12:L75" si="4">G12*40</f>
        <v>0</v>
      </c>
      <c r="M12" s="120" t="s">
        <v>278</v>
      </c>
      <c r="N12" s="120"/>
      <c r="O12" s="9">
        <f t="shared" si="0"/>
        <v>170</v>
      </c>
      <c r="P12" s="9">
        <f t="shared" ref="P12:P31" si="5">G12*170</f>
        <v>0</v>
      </c>
      <c r="Q12" s="58"/>
      <c r="R12" s="46"/>
      <c r="S12" s="46"/>
      <c r="T12" s="46"/>
      <c r="U12" s="42"/>
      <c r="V12" s="62"/>
    </row>
    <row r="13" spans="1:22" ht="16.5" thickTop="1" thickBot="1" x14ac:dyDescent="0.3">
      <c r="A13" s="1">
        <v>3</v>
      </c>
      <c r="B13" s="5" t="s">
        <v>115</v>
      </c>
      <c r="C13" s="5" t="s">
        <v>122</v>
      </c>
      <c r="D13" s="83" t="s">
        <v>132</v>
      </c>
      <c r="E13" s="33">
        <v>1</v>
      </c>
      <c r="F13" s="31" t="s">
        <v>157</v>
      </c>
      <c r="G13" s="32"/>
      <c r="H13" s="32" t="s">
        <v>199</v>
      </c>
      <c r="I13" s="7">
        <f t="shared" si="1"/>
        <v>10</v>
      </c>
      <c r="J13" s="7">
        <f t="shared" si="2"/>
        <v>0</v>
      </c>
      <c r="K13" s="110">
        <f t="shared" si="3"/>
        <v>40</v>
      </c>
      <c r="L13" s="110">
        <f t="shared" si="4"/>
        <v>0</v>
      </c>
      <c r="M13" s="120" t="s">
        <v>278</v>
      </c>
      <c r="N13" s="120"/>
      <c r="O13" s="9">
        <f t="shared" si="0"/>
        <v>170</v>
      </c>
      <c r="P13" s="9">
        <f t="shared" si="5"/>
        <v>0</v>
      </c>
      <c r="Q13" s="58"/>
      <c r="R13" s="46"/>
      <c r="S13" s="46"/>
      <c r="T13" s="46"/>
      <c r="U13" s="42"/>
      <c r="V13" s="62"/>
    </row>
    <row r="14" spans="1:22" ht="16.5" thickTop="1" thickBot="1" x14ac:dyDescent="0.3">
      <c r="A14" s="1">
        <v>4</v>
      </c>
      <c r="B14" s="5" t="s">
        <v>116</v>
      </c>
      <c r="C14" s="5" t="s">
        <v>122</v>
      </c>
      <c r="D14" s="83" t="s">
        <v>132</v>
      </c>
      <c r="E14" s="33">
        <v>3</v>
      </c>
      <c r="F14" s="31" t="s">
        <v>157</v>
      </c>
      <c r="G14" s="32"/>
      <c r="H14" s="32" t="s">
        <v>199</v>
      </c>
      <c r="I14" s="7">
        <f t="shared" si="1"/>
        <v>30</v>
      </c>
      <c r="J14" s="7">
        <f t="shared" si="2"/>
        <v>0</v>
      </c>
      <c r="K14" s="110">
        <f t="shared" si="3"/>
        <v>120</v>
      </c>
      <c r="L14" s="110">
        <f t="shared" si="4"/>
        <v>0</v>
      </c>
      <c r="M14" s="120" t="s">
        <v>278</v>
      </c>
      <c r="N14" s="120"/>
      <c r="O14" s="9">
        <f t="shared" si="0"/>
        <v>510</v>
      </c>
      <c r="P14" s="9">
        <f t="shared" si="5"/>
        <v>0</v>
      </c>
      <c r="Q14" s="58"/>
      <c r="R14" s="46"/>
      <c r="S14" s="46"/>
      <c r="T14" s="46"/>
      <c r="U14" s="42"/>
      <c r="V14" s="62"/>
    </row>
    <row r="15" spans="1:22" ht="16.5" thickTop="1" thickBot="1" x14ac:dyDescent="0.3">
      <c r="A15" s="1">
        <v>5</v>
      </c>
      <c r="B15" s="5" t="s">
        <v>117</v>
      </c>
      <c r="C15" s="5" t="s">
        <v>122</v>
      </c>
      <c r="D15" s="83" t="s">
        <v>132</v>
      </c>
      <c r="E15" s="33">
        <v>1</v>
      </c>
      <c r="F15" s="31" t="s">
        <v>157</v>
      </c>
      <c r="G15" s="32"/>
      <c r="H15" s="32" t="s">
        <v>199</v>
      </c>
      <c r="I15" s="7">
        <f t="shared" si="1"/>
        <v>10</v>
      </c>
      <c r="J15" s="7">
        <f t="shared" si="2"/>
        <v>0</v>
      </c>
      <c r="K15" s="110">
        <f t="shared" si="3"/>
        <v>40</v>
      </c>
      <c r="L15" s="110">
        <f t="shared" si="4"/>
        <v>0</v>
      </c>
      <c r="M15" s="120" t="s">
        <v>278</v>
      </c>
      <c r="N15" s="120"/>
      <c r="O15" s="9">
        <f t="shared" si="0"/>
        <v>170</v>
      </c>
      <c r="P15" s="9">
        <f t="shared" si="5"/>
        <v>0</v>
      </c>
      <c r="Q15" s="58"/>
      <c r="R15" s="46"/>
      <c r="S15" s="46"/>
      <c r="T15" s="46"/>
      <c r="U15" s="42"/>
      <c r="V15" s="62"/>
    </row>
    <row r="16" spans="1:22" ht="16.5" thickTop="1" thickBot="1" x14ac:dyDescent="0.3">
      <c r="A16" s="1">
        <v>6</v>
      </c>
      <c r="B16" s="5" t="s">
        <v>232</v>
      </c>
      <c r="C16" s="15" t="s">
        <v>32</v>
      </c>
      <c r="D16" s="83" t="s">
        <v>132</v>
      </c>
      <c r="E16" s="93">
        <v>4</v>
      </c>
      <c r="F16" s="31" t="s">
        <v>157</v>
      </c>
      <c r="G16" s="32">
        <v>40</v>
      </c>
      <c r="H16" s="32"/>
      <c r="I16" s="7">
        <f>E16*5</f>
        <v>20</v>
      </c>
      <c r="J16" s="7">
        <f>G16*5</f>
        <v>200</v>
      </c>
      <c r="K16" s="110">
        <f t="shared" si="3"/>
        <v>160</v>
      </c>
      <c r="L16" s="110">
        <f t="shared" si="4"/>
        <v>1600</v>
      </c>
      <c r="M16" s="120" t="s">
        <v>278</v>
      </c>
      <c r="N16" s="120"/>
      <c r="O16" s="9">
        <f t="shared" si="0"/>
        <v>680</v>
      </c>
      <c r="P16" s="9">
        <f t="shared" si="5"/>
        <v>6800</v>
      </c>
      <c r="Q16" s="58"/>
      <c r="R16" s="46"/>
      <c r="S16" s="46"/>
      <c r="T16" s="46"/>
      <c r="U16" s="42"/>
      <c r="V16" s="62"/>
    </row>
    <row r="17" spans="1:22" ht="16.5" thickTop="1" thickBot="1" x14ac:dyDescent="0.3">
      <c r="A17" s="1" t="s">
        <v>47</v>
      </c>
      <c r="B17" s="54" t="s">
        <v>180</v>
      </c>
      <c r="C17" s="54" t="s">
        <v>181</v>
      </c>
      <c r="D17" s="83" t="s">
        <v>132</v>
      </c>
      <c r="E17" s="93">
        <v>1</v>
      </c>
      <c r="F17" s="31" t="s">
        <v>157</v>
      </c>
      <c r="G17" s="32">
        <v>4.5</v>
      </c>
      <c r="H17" s="32"/>
      <c r="I17" s="7">
        <f t="shared" ref="I17:I21" si="6">E17*5</f>
        <v>5</v>
      </c>
      <c r="J17" s="7">
        <f t="shared" ref="J17:J21" si="7">G17*5</f>
        <v>22.5</v>
      </c>
      <c r="K17" s="110">
        <f t="shared" si="3"/>
        <v>40</v>
      </c>
      <c r="L17" s="110">
        <f t="shared" si="4"/>
        <v>180</v>
      </c>
      <c r="M17" s="120" t="s">
        <v>278</v>
      </c>
      <c r="N17" s="120"/>
      <c r="O17" s="9">
        <f t="shared" si="0"/>
        <v>170</v>
      </c>
      <c r="P17" s="9">
        <f t="shared" si="5"/>
        <v>765</v>
      </c>
      <c r="Q17" s="58"/>
      <c r="R17" s="46"/>
      <c r="S17" s="46"/>
      <c r="T17" s="46"/>
      <c r="U17" s="42"/>
      <c r="V17" s="62"/>
    </row>
    <row r="18" spans="1:22" ht="16.5" thickTop="1" thickBot="1" x14ac:dyDescent="0.3">
      <c r="A18" s="1">
        <v>7</v>
      </c>
      <c r="B18" s="5" t="s">
        <v>119</v>
      </c>
      <c r="C18" s="15" t="s">
        <v>32</v>
      </c>
      <c r="D18" s="83" t="s">
        <v>132</v>
      </c>
      <c r="E18" s="33">
        <v>3</v>
      </c>
      <c r="F18" s="31" t="s">
        <v>157</v>
      </c>
      <c r="G18" s="32"/>
      <c r="H18" s="82" t="s">
        <v>199</v>
      </c>
      <c r="I18" s="7">
        <f t="shared" si="6"/>
        <v>15</v>
      </c>
      <c r="J18" s="7">
        <f t="shared" si="7"/>
        <v>0</v>
      </c>
      <c r="K18" s="110">
        <f t="shared" si="3"/>
        <v>120</v>
      </c>
      <c r="L18" s="110">
        <f t="shared" si="4"/>
        <v>0</v>
      </c>
      <c r="M18" s="120" t="s">
        <v>278</v>
      </c>
      <c r="N18" s="120"/>
      <c r="O18" s="9">
        <f t="shared" si="0"/>
        <v>510</v>
      </c>
      <c r="P18" s="9">
        <f t="shared" si="5"/>
        <v>0</v>
      </c>
      <c r="Q18" s="58"/>
      <c r="R18" s="46"/>
      <c r="S18" s="46"/>
      <c r="T18" s="46"/>
      <c r="U18" s="42"/>
      <c r="V18" s="63"/>
    </row>
    <row r="19" spans="1:22" ht="16.5" thickTop="1" thickBot="1" x14ac:dyDescent="0.3">
      <c r="A19" s="1">
        <v>8</v>
      </c>
      <c r="B19" s="5" t="s">
        <v>241</v>
      </c>
      <c r="C19" s="54" t="s">
        <v>170</v>
      </c>
      <c r="D19" s="83" t="s">
        <v>132</v>
      </c>
      <c r="E19" s="33">
        <v>1</v>
      </c>
      <c r="F19" s="31" t="s">
        <v>157</v>
      </c>
      <c r="G19" s="97">
        <v>20</v>
      </c>
      <c r="H19" s="78"/>
      <c r="I19" s="7">
        <f t="shared" si="6"/>
        <v>5</v>
      </c>
      <c r="J19" s="7">
        <f t="shared" si="7"/>
        <v>100</v>
      </c>
      <c r="K19" s="110">
        <f t="shared" si="3"/>
        <v>40</v>
      </c>
      <c r="L19" s="110">
        <f t="shared" si="4"/>
        <v>800</v>
      </c>
      <c r="M19" s="120" t="s">
        <v>278</v>
      </c>
      <c r="N19" s="120"/>
      <c r="O19" s="9">
        <f t="shared" si="0"/>
        <v>170</v>
      </c>
      <c r="P19" s="9">
        <f t="shared" si="5"/>
        <v>3400</v>
      </c>
      <c r="Q19" s="58"/>
      <c r="R19" s="46"/>
      <c r="S19" s="46"/>
      <c r="T19" s="46"/>
      <c r="U19" s="42"/>
      <c r="V19" s="63"/>
    </row>
    <row r="20" spans="1:22" s="18" customFormat="1" ht="16.5" thickTop="1" thickBot="1" x14ac:dyDescent="0.3">
      <c r="A20" s="98" t="s">
        <v>225</v>
      </c>
      <c r="B20" s="54" t="s">
        <v>226</v>
      </c>
      <c r="C20" s="54" t="s">
        <v>170</v>
      </c>
      <c r="D20" s="83" t="s">
        <v>132</v>
      </c>
      <c r="E20" s="33">
        <v>1</v>
      </c>
      <c r="F20" s="31" t="s">
        <v>157</v>
      </c>
      <c r="G20" s="97">
        <v>20</v>
      </c>
      <c r="H20" s="78"/>
      <c r="I20" s="7">
        <f t="shared" si="6"/>
        <v>5</v>
      </c>
      <c r="J20" s="7">
        <f t="shared" si="7"/>
        <v>100</v>
      </c>
      <c r="K20" s="110">
        <f t="shared" si="3"/>
        <v>40</v>
      </c>
      <c r="L20" s="110">
        <f t="shared" si="4"/>
        <v>800</v>
      </c>
      <c r="M20" s="120" t="s">
        <v>278</v>
      </c>
      <c r="N20" s="120"/>
      <c r="O20" s="9">
        <f t="shared" si="0"/>
        <v>170</v>
      </c>
      <c r="P20" s="9">
        <f t="shared" si="5"/>
        <v>3400</v>
      </c>
      <c r="Q20" s="58"/>
      <c r="R20" s="46"/>
      <c r="S20" s="46"/>
      <c r="T20" s="46"/>
      <c r="U20" s="42"/>
      <c r="V20" s="21"/>
    </row>
    <row r="21" spans="1:22" ht="17.25" thickTop="1" thickBot="1" x14ac:dyDescent="0.3">
      <c r="A21" s="1">
        <v>9</v>
      </c>
      <c r="B21" s="5" t="s">
        <v>174</v>
      </c>
      <c r="C21" s="15" t="s">
        <v>32</v>
      </c>
      <c r="D21" s="14" t="s">
        <v>139</v>
      </c>
      <c r="E21" s="33">
        <v>6</v>
      </c>
      <c r="F21" s="31" t="s">
        <v>68</v>
      </c>
      <c r="G21" s="78">
        <v>25.73</v>
      </c>
      <c r="H21" s="78"/>
      <c r="I21" s="7">
        <f t="shared" si="6"/>
        <v>30</v>
      </c>
      <c r="J21" s="7">
        <f t="shared" si="7"/>
        <v>128.65</v>
      </c>
      <c r="K21" s="110">
        <f t="shared" si="3"/>
        <v>240</v>
      </c>
      <c r="L21" s="110">
        <f t="shared" si="4"/>
        <v>1029.2</v>
      </c>
      <c r="M21" s="121" t="s">
        <v>280</v>
      </c>
      <c r="N21" s="121" t="s">
        <v>280</v>
      </c>
      <c r="O21" s="9">
        <f t="shared" si="0"/>
        <v>1020</v>
      </c>
      <c r="P21" s="9">
        <f t="shared" si="5"/>
        <v>4374.1000000000004</v>
      </c>
      <c r="Q21" s="58" t="s">
        <v>58</v>
      </c>
      <c r="R21" s="46"/>
      <c r="S21" s="46"/>
      <c r="T21" s="46"/>
      <c r="U21" s="42" t="s">
        <v>172</v>
      </c>
      <c r="V21" s="63"/>
    </row>
    <row r="22" spans="1:22" ht="17.25" thickTop="1" thickBot="1" x14ac:dyDescent="0.3">
      <c r="A22" s="1">
        <v>10</v>
      </c>
      <c r="B22" s="5" t="s">
        <v>10</v>
      </c>
      <c r="C22" s="15" t="s">
        <v>11</v>
      </c>
      <c r="D22" s="26" t="s">
        <v>33</v>
      </c>
      <c r="E22" s="34">
        <v>4</v>
      </c>
      <c r="F22" s="31" t="s">
        <v>157</v>
      </c>
      <c r="G22" s="35">
        <v>2</v>
      </c>
      <c r="H22" s="78"/>
      <c r="I22" s="7">
        <f t="shared" si="1"/>
        <v>40</v>
      </c>
      <c r="J22" s="7">
        <f t="shared" si="2"/>
        <v>20</v>
      </c>
      <c r="K22" s="110">
        <f t="shared" si="3"/>
        <v>160</v>
      </c>
      <c r="L22" s="110">
        <f t="shared" si="4"/>
        <v>80</v>
      </c>
      <c r="M22" s="121" t="s">
        <v>279</v>
      </c>
      <c r="N22" s="120"/>
      <c r="O22" s="9">
        <f t="shared" si="0"/>
        <v>680</v>
      </c>
      <c r="P22" s="9">
        <f t="shared" si="5"/>
        <v>340</v>
      </c>
      <c r="Q22" s="22"/>
      <c r="R22" s="46"/>
      <c r="S22" s="46"/>
      <c r="T22" s="46"/>
      <c r="U22" s="42"/>
      <c r="V22" s="62"/>
    </row>
    <row r="23" spans="1:22" ht="16.5" thickTop="1" thickBot="1" x14ac:dyDescent="0.3">
      <c r="A23" s="1"/>
      <c r="B23" s="5"/>
      <c r="C23" s="15"/>
      <c r="D23" s="15"/>
      <c r="E23" s="54"/>
      <c r="F23" s="54"/>
      <c r="G23" s="54"/>
      <c r="H23" s="54"/>
      <c r="I23" s="7"/>
      <c r="J23" s="7"/>
      <c r="K23" s="110"/>
      <c r="L23" s="110"/>
      <c r="M23" s="120" t="s">
        <v>278</v>
      </c>
      <c r="N23" s="120"/>
      <c r="O23" s="9">
        <f t="shared" si="0"/>
        <v>0</v>
      </c>
      <c r="P23" s="9">
        <f t="shared" si="5"/>
        <v>0</v>
      </c>
      <c r="Q23" s="59"/>
      <c r="R23" s="46"/>
      <c r="S23" s="46"/>
      <c r="T23" s="46"/>
      <c r="U23" s="42"/>
      <c r="V23" s="14"/>
    </row>
    <row r="24" spans="1:22" ht="16.5" thickTop="1" thickBot="1" x14ac:dyDescent="0.3">
      <c r="A24" s="1" t="s">
        <v>163</v>
      </c>
      <c r="B24" s="5" t="s">
        <v>118</v>
      </c>
      <c r="C24" s="15" t="s">
        <v>31</v>
      </c>
      <c r="D24" s="76" t="s">
        <v>132</v>
      </c>
      <c r="E24" s="79" t="s">
        <v>295</v>
      </c>
      <c r="F24" s="31" t="s">
        <v>157</v>
      </c>
      <c r="G24" s="108"/>
      <c r="H24" s="32" t="s">
        <v>199</v>
      </c>
      <c r="I24" s="7" t="e">
        <f>E24*5</f>
        <v>#VALUE!</v>
      </c>
      <c r="J24" s="7">
        <f t="shared" si="2"/>
        <v>0</v>
      </c>
      <c r="K24" s="110" t="e">
        <f t="shared" si="3"/>
        <v>#VALUE!</v>
      </c>
      <c r="L24" s="110">
        <f t="shared" si="4"/>
        <v>0</v>
      </c>
      <c r="M24" s="120" t="s">
        <v>278</v>
      </c>
      <c r="N24" s="120"/>
      <c r="O24" s="9" t="e">
        <f t="shared" si="0"/>
        <v>#VALUE!</v>
      </c>
      <c r="P24" s="9">
        <f t="shared" si="5"/>
        <v>0</v>
      </c>
      <c r="Q24" s="59"/>
      <c r="R24" s="46"/>
      <c r="S24" s="46"/>
      <c r="T24" s="46"/>
      <c r="U24" s="42"/>
      <c r="V24" s="14"/>
    </row>
    <row r="25" spans="1:22" ht="16.5" thickTop="1" thickBot="1" x14ac:dyDescent="0.3">
      <c r="A25" s="1" t="s">
        <v>164</v>
      </c>
      <c r="B25" s="54" t="s">
        <v>162</v>
      </c>
      <c r="C25" s="54" t="s">
        <v>182</v>
      </c>
      <c r="D25" s="76" t="s">
        <v>132</v>
      </c>
      <c r="E25" s="94">
        <v>1</v>
      </c>
      <c r="F25" s="31" t="s">
        <v>157</v>
      </c>
      <c r="G25" s="36">
        <v>4.5</v>
      </c>
      <c r="H25" s="80"/>
      <c r="I25" s="7">
        <f t="shared" ref="I25:I29" si="8">E25*5</f>
        <v>5</v>
      </c>
      <c r="J25" s="7">
        <f t="shared" si="2"/>
        <v>45</v>
      </c>
      <c r="K25" s="110">
        <f t="shared" si="3"/>
        <v>40</v>
      </c>
      <c r="L25" s="110">
        <f t="shared" si="4"/>
        <v>180</v>
      </c>
      <c r="M25" s="120" t="s">
        <v>278</v>
      </c>
      <c r="N25" s="120"/>
      <c r="O25" s="9">
        <f t="shared" si="0"/>
        <v>170</v>
      </c>
      <c r="P25" s="9">
        <f t="shared" si="5"/>
        <v>765</v>
      </c>
      <c r="Q25" s="59"/>
      <c r="R25" s="46"/>
      <c r="S25" s="46"/>
      <c r="T25" s="46"/>
      <c r="U25" s="42"/>
      <c r="V25" s="14"/>
    </row>
    <row r="26" spans="1:22" ht="16.5" thickTop="1" thickBot="1" x14ac:dyDescent="0.3">
      <c r="A26" s="1" t="s">
        <v>48</v>
      </c>
      <c r="B26" s="5" t="s">
        <v>119</v>
      </c>
      <c r="C26" s="15" t="s">
        <v>31</v>
      </c>
      <c r="D26" s="76" t="s">
        <v>132</v>
      </c>
      <c r="E26" s="79" t="s">
        <v>294</v>
      </c>
      <c r="F26" s="31" t="s">
        <v>157</v>
      </c>
      <c r="G26" s="106"/>
      <c r="H26" s="82" t="s">
        <v>199</v>
      </c>
      <c r="I26" s="7" t="e">
        <f t="shared" si="8"/>
        <v>#VALUE!</v>
      </c>
      <c r="J26" s="7">
        <f t="shared" si="2"/>
        <v>0</v>
      </c>
      <c r="K26" s="110" t="e">
        <f t="shared" si="3"/>
        <v>#VALUE!</v>
      </c>
      <c r="L26" s="110">
        <f t="shared" si="4"/>
        <v>0</v>
      </c>
      <c r="M26" s="120" t="s">
        <v>278</v>
      </c>
      <c r="N26" s="120"/>
      <c r="O26" s="9" t="e">
        <f t="shared" si="0"/>
        <v>#VALUE!</v>
      </c>
      <c r="P26" s="9">
        <f t="shared" si="5"/>
        <v>0</v>
      </c>
      <c r="Q26" s="59"/>
      <c r="R26" s="46"/>
      <c r="S26" s="46"/>
      <c r="T26" s="46"/>
      <c r="U26" s="42"/>
      <c r="V26" s="14"/>
    </row>
    <row r="27" spans="1:22" ht="16.5" thickTop="1" thickBot="1" x14ac:dyDescent="0.3">
      <c r="A27" s="1" t="s">
        <v>49</v>
      </c>
      <c r="B27" s="5" t="s">
        <v>120</v>
      </c>
      <c r="C27" s="54" t="s">
        <v>171</v>
      </c>
      <c r="D27" s="76" t="s">
        <v>132</v>
      </c>
      <c r="E27" s="33">
        <v>1</v>
      </c>
      <c r="F27" s="31" t="s">
        <v>157</v>
      </c>
      <c r="G27" s="97">
        <v>20</v>
      </c>
      <c r="H27" s="32"/>
      <c r="I27" s="7">
        <f t="shared" si="8"/>
        <v>5</v>
      </c>
      <c r="J27" s="7">
        <f t="shared" si="2"/>
        <v>200</v>
      </c>
      <c r="K27" s="110">
        <f t="shared" si="3"/>
        <v>40</v>
      </c>
      <c r="L27" s="110">
        <f t="shared" si="4"/>
        <v>800</v>
      </c>
      <c r="M27" s="120" t="s">
        <v>278</v>
      </c>
      <c r="N27" s="120"/>
      <c r="O27" s="9">
        <f t="shared" si="0"/>
        <v>170</v>
      </c>
      <c r="P27" s="9">
        <f t="shared" si="5"/>
        <v>3400</v>
      </c>
      <c r="Q27" s="59"/>
      <c r="R27" s="46"/>
      <c r="S27" s="46"/>
      <c r="T27" s="46"/>
      <c r="U27" s="42"/>
      <c r="V27" s="14"/>
    </row>
    <row r="28" spans="1:22" s="18" customFormat="1" ht="16.5" thickTop="1" thickBot="1" x14ac:dyDescent="0.3">
      <c r="A28" s="98" t="s">
        <v>227</v>
      </c>
      <c r="B28" s="54" t="s">
        <v>226</v>
      </c>
      <c r="C28" s="54" t="s">
        <v>171</v>
      </c>
      <c r="D28" s="76" t="s">
        <v>132</v>
      </c>
      <c r="E28" s="33">
        <v>1</v>
      </c>
      <c r="F28" s="31" t="s">
        <v>157</v>
      </c>
      <c r="G28" s="97">
        <v>20</v>
      </c>
      <c r="H28" s="32"/>
      <c r="I28" s="7">
        <f t="shared" si="8"/>
        <v>5</v>
      </c>
      <c r="J28" s="7">
        <f t="shared" si="2"/>
        <v>200</v>
      </c>
      <c r="K28" s="110">
        <f t="shared" si="3"/>
        <v>40</v>
      </c>
      <c r="L28" s="110">
        <f t="shared" si="4"/>
        <v>800</v>
      </c>
      <c r="M28" s="120" t="s">
        <v>278</v>
      </c>
      <c r="N28" s="120"/>
      <c r="O28" s="9">
        <f t="shared" si="0"/>
        <v>170</v>
      </c>
      <c r="P28" s="9">
        <f t="shared" si="5"/>
        <v>3400</v>
      </c>
      <c r="Q28" s="59"/>
      <c r="R28" s="46"/>
      <c r="S28" s="46"/>
      <c r="T28" s="46"/>
      <c r="U28" s="42"/>
      <c r="V28" s="21"/>
    </row>
    <row r="29" spans="1:22" ht="17.25" thickTop="1" thickBot="1" x14ac:dyDescent="0.3">
      <c r="A29" s="1" t="s">
        <v>50</v>
      </c>
      <c r="B29" s="5" t="s">
        <v>174</v>
      </c>
      <c r="C29" s="15" t="s">
        <v>31</v>
      </c>
      <c r="D29" s="5" t="s">
        <v>213</v>
      </c>
      <c r="E29" s="36">
        <v>6</v>
      </c>
      <c r="F29" s="31" t="s">
        <v>68</v>
      </c>
      <c r="G29" s="107">
        <v>25.73</v>
      </c>
      <c r="H29" s="32"/>
      <c r="I29" s="7">
        <f t="shared" si="8"/>
        <v>30</v>
      </c>
      <c r="J29" s="7">
        <f t="shared" si="2"/>
        <v>257.3</v>
      </c>
      <c r="K29" s="110">
        <f t="shared" si="3"/>
        <v>240</v>
      </c>
      <c r="L29" s="110">
        <f t="shared" si="4"/>
        <v>1029.2</v>
      </c>
      <c r="M29" s="120" t="s">
        <v>280</v>
      </c>
      <c r="N29" s="121" t="s">
        <v>280</v>
      </c>
      <c r="O29" s="9">
        <f t="shared" si="0"/>
        <v>1020</v>
      </c>
      <c r="P29" s="9">
        <f t="shared" si="5"/>
        <v>4374.1000000000004</v>
      </c>
      <c r="Q29" s="59"/>
      <c r="R29" s="46"/>
      <c r="S29" s="46"/>
      <c r="T29" s="46"/>
      <c r="U29" s="42"/>
      <c r="V29" s="14"/>
    </row>
    <row r="30" spans="1:22" ht="16.5" thickTop="1" thickBot="1" x14ac:dyDescent="0.3">
      <c r="A30" s="81">
        <v>11</v>
      </c>
      <c r="B30" s="15"/>
      <c r="C30" s="15"/>
      <c r="D30" s="5"/>
      <c r="E30" s="36"/>
      <c r="F30" s="31"/>
      <c r="G30" s="32"/>
      <c r="H30" s="32"/>
      <c r="I30" s="7"/>
      <c r="J30" s="7"/>
      <c r="K30" s="110"/>
      <c r="L30" s="110"/>
      <c r="M30" s="120" t="s">
        <v>278</v>
      </c>
      <c r="N30" s="120"/>
      <c r="O30" s="9">
        <f t="shared" si="0"/>
        <v>0</v>
      </c>
      <c r="P30" s="49">
        <f t="shared" si="5"/>
        <v>0</v>
      </c>
      <c r="Q30" s="59"/>
      <c r="R30" s="46"/>
      <c r="S30" s="46"/>
      <c r="T30" s="46"/>
      <c r="U30" s="42"/>
    </row>
    <row r="31" spans="1:22" ht="16.5" thickTop="1" thickBot="1" x14ac:dyDescent="0.3">
      <c r="A31" s="1">
        <v>12</v>
      </c>
      <c r="B31" s="5" t="s">
        <v>228</v>
      </c>
      <c r="C31" s="15" t="s">
        <v>40</v>
      </c>
      <c r="D31" s="76" t="s">
        <v>132</v>
      </c>
      <c r="E31" s="36">
        <v>1</v>
      </c>
      <c r="F31" s="31" t="s">
        <v>157</v>
      </c>
      <c r="G31" s="97">
        <v>565</v>
      </c>
      <c r="H31" s="32"/>
      <c r="I31" s="25">
        <f>E31*5</f>
        <v>5</v>
      </c>
      <c r="J31" s="7">
        <f t="shared" si="2"/>
        <v>5650</v>
      </c>
      <c r="K31" s="110">
        <f t="shared" si="3"/>
        <v>40</v>
      </c>
      <c r="L31" s="110">
        <f t="shared" si="4"/>
        <v>22600</v>
      </c>
      <c r="M31" s="120" t="s">
        <v>278</v>
      </c>
      <c r="N31" s="120"/>
      <c r="O31" s="9">
        <f>E31*170</f>
        <v>170</v>
      </c>
      <c r="P31" s="49">
        <f t="shared" si="5"/>
        <v>96050</v>
      </c>
      <c r="Q31" s="59"/>
      <c r="R31" s="46"/>
      <c r="S31" s="46"/>
      <c r="T31" s="46"/>
      <c r="U31" s="42"/>
      <c r="V31" s="62" t="s">
        <v>127</v>
      </c>
    </row>
    <row r="32" spans="1:22" ht="21.75" customHeight="1" thickTop="1" thickBot="1" x14ac:dyDescent="0.3">
      <c r="A32" s="1" t="s">
        <v>51</v>
      </c>
      <c r="B32" s="5" t="s">
        <v>228</v>
      </c>
      <c r="C32" s="15" t="s">
        <v>165</v>
      </c>
      <c r="D32" s="76" t="s">
        <v>132</v>
      </c>
      <c r="E32" s="36">
        <v>1</v>
      </c>
      <c r="F32" s="31" t="s">
        <v>157</v>
      </c>
      <c r="G32" s="97">
        <v>620</v>
      </c>
      <c r="H32" s="32"/>
      <c r="I32" s="25">
        <f>E32*5</f>
        <v>5</v>
      </c>
      <c r="J32" s="7">
        <f>G32*10</f>
        <v>6200</v>
      </c>
      <c r="K32" s="110">
        <f t="shared" si="3"/>
        <v>40</v>
      </c>
      <c r="L32" s="110">
        <f t="shared" si="4"/>
        <v>24800</v>
      </c>
      <c r="M32" s="120" t="s">
        <v>278</v>
      </c>
      <c r="N32" s="120"/>
      <c r="O32" s="9">
        <f>E32*170</f>
        <v>170</v>
      </c>
      <c r="P32" s="49">
        <f>G32*170</f>
        <v>105400</v>
      </c>
      <c r="Q32" s="70"/>
      <c r="R32" s="71"/>
      <c r="S32" s="71"/>
      <c r="T32" s="71"/>
      <c r="U32" s="72"/>
      <c r="V32" s="62" t="s">
        <v>127</v>
      </c>
    </row>
    <row r="33" spans="1:22" ht="21.75" customHeight="1" thickTop="1" x14ac:dyDescent="0.3">
      <c r="A33" s="1"/>
      <c r="B33" s="14"/>
      <c r="C33" s="21"/>
      <c r="D33" s="85" t="s">
        <v>231</v>
      </c>
      <c r="E33" s="38"/>
      <c r="F33" s="38"/>
      <c r="G33" s="86">
        <f>SUM(G11:G32)</f>
        <v>1367.46</v>
      </c>
      <c r="H33" s="38"/>
      <c r="I33" s="38"/>
      <c r="J33" s="38"/>
      <c r="K33" s="38"/>
      <c r="L33" s="89">
        <f>SUM(L11:L32)</f>
        <v>54698.400000000001</v>
      </c>
      <c r="M33" s="38"/>
      <c r="N33" s="38"/>
      <c r="O33" s="38"/>
      <c r="P33" s="38"/>
      <c r="Q33" s="38"/>
      <c r="R33" s="38"/>
      <c r="S33" s="38"/>
      <c r="T33" s="38"/>
      <c r="U33" s="38"/>
      <c r="V33" s="18"/>
    </row>
    <row r="34" spans="1:22" x14ac:dyDescent="0.25">
      <c r="A34" s="2" t="s">
        <v>133</v>
      </c>
      <c r="E34" s="18"/>
      <c r="F34" s="18"/>
      <c r="G34" s="18"/>
      <c r="H34" s="18"/>
      <c r="I34" s="38"/>
      <c r="J34" s="18"/>
      <c r="K34" s="18"/>
      <c r="L34" s="18"/>
      <c r="M34" s="18"/>
      <c r="N34" s="18"/>
      <c r="O34" s="18"/>
      <c r="P34" s="18"/>
      <c r="Q34" s="21"/>
      <c r="R34" s="21"/>
      <c r="S34" s="21"/>
      <c r="T34" s="21"/>
      <c r="U34" s="21"/>
      <c r="V34" s="18" t="s">
        <v>123</v>
      </c>
    </row>
    <row r="35" spans="1:22" x14ac:dyDescent="0.25">
      <c r="A35" s="2" t="s">
        <v>134</v>
      </c>
      <c r="E35" s="18"/>
      <c r="F35" s="18"/>
      <c r="G35" s="18"/>
      <c r="H35" s="18"/>
      <c r="I35" s="38"/>
      <c r="J35" s="18"/>
      <c r="K35" s="18"/>
      <c r="L35" s="18"/>
      <c r="M35" s="18"/>
      <c r="N35" s="18"/>
      <c r="O35" s="18"/>
      <c r="P35" s="18"/>
      <c r="Q35" s="21"/>
      <c r="R35" s="21"/>
      <c r="S35" s="21"/>
      <c r="T35" s="21"/>
      <c r="U35" s="21"/>
      <c r="V35" s="18" t="s">
        <v>124</v>
      </c>
    </row>
    <row r="36" spans="1:22" x14ac:dyDescent="0.25">
      <c r="E36" s="18"/>
      <c r="F36" s="18"/>
      <c r="G36" s="18"/>
      <c r="H36" s="18"/>
      <c r="I36" s="38"/>
      <c r="J36" s="18"/>
      <c r="K36" s="18"/>
      <c r="L36" s="18"/>
      <c r="M36" s="18"/>
      <c r="N36" s="18"/>
      <c r="O36" s="18"/>
      <c r="P36" s="18"/>
      <c r="Q36" s="21"/>
      <c r="R36" s="21"/>
      <c r="S36" s="21"/>
      <c r="T36" s="21"/>
      <c r="U36" s="21"/>
      <c r="V36" s="18" t="s">
        <v>125</v>
      </c>
    </row>
    <row r="37" spans="1:22" ht="15.75" thickBot="1" x14ac:dyDescent="0.3">
      <c r="E37" s="18"/>
      <c r="F37" s="18"/>
      <c r="G37" s="18"/>
      <c r="H37" s="18"/>
      <c r="I37" s="38"/>
      <c r="J37" s="18"/>
      <c r="K37" s="18"/>
      <c r="L37" s="18"/>
      <c r="M37" s="18"/>
      <c r="N37" s="18"/>
      <c r="O37" s="18"/>
      <c r="P37" s="18"/>
      <c r="Q37" s="21"/>
      <c r="R37" s="21"/>
      <c r="S37" s="21"/>
      <c r="T37" s="21"/>
      <c r="U37" s="21"/>
      <c r="V37" s="18"/>
    </row>
    <row r="38" spans="1:22" ht="17.25" thickTop="1" thickBot="1" x14ac:dyDescent="0.3">
      <c r="A38" s="1">
        <v>13</v>
      </c>
      <c r="B38" s="5" t="s">
        <v>187</v>
      </c>
      <c r="C38" s="5" t="s">
        <v>90</v>
      </c>
      <c r="D38" s="5" t="s">
        <v>135</v>
      </c>
      <c r="E38" s="28">
        <v>4</v>
      </c>
      <c r="F38" s="31" t="s">
        <v>157</v>
      </c>
      <c r="G38" s="28">
        <v>0.56000000000000005</v>
      </c>
      <c r="H38" s="84"/>
      <c r="I38" s="7">
        <f>E38*10</f>
        <v>40</v>
      </c>
      <c r="J38" s="7">
        <f t="shared" ref="J38:J65" si="9">G38*10</f>
        <v>5.6000000000000005</v>
      </c>
      <c r="K38" s="110">
        <f>E38*20</f>
        <v>80</v>
      </c>
      <c r="L38" s="110">
        <f t="shared" si="4"/>
        <v>22.400000000000002</v>
      </c>
      <c r="M38" s="121" t="s">
        <v>259</v>
      </c>
      <c r="N38" s="124"/>
      <c r="O38" s="9">
        <f>E38*170</f>
        <v>680</v>
      </c>
      <c r="P38" s="49">
        <f t="shared" ref="P38:P59" si="10">G38*170</f>
        <v>95.2</v>
      </c>
      <c r="Q38" s="73"/>
      <c r="R38" s="74"/>
      <c r="S38" s="74"/>
      <c r="T38" s="74"/>
      <c r="U38" s="75"/>
      <c r="V38" s="63"/>
    </row>
    <row r="39" spans="1:22" ht="17.25" thickTop="1" thickBot="1" x14ac:dyDescent="0.3">
      <c r="A39" s="1" t="s">
        <v>41</v>
      </c>
      <c r="B39" s="5" t="s">
        <v>192</v>
      </c>
      <c r="C39" s="5" t="s">
        <v>90</v>
      </c>
      <c r="D39" s="5" t="s">
        <v>136</v>
      </c>
      <c r="E39" s="28">
        <v>4</v>
      </c>
      <c r="F39" s="31" t="s">
        <v>157</v>
      </c>
      <c r="G39" s="28">
        <v>0.8</v>
      </c>
      <c r="H39" s="84"/>
      <c r="I39" s="7">
        <f>E39*10</f>
        <v>40</v>
      </c>
      <c r="J39" s="7">
        <f t="shared" si="9"/>
        <v>8</v>
      </c>
      <c r="K39" s="110">
        <f t="shared" ref="K39:K48" si="11">E39*20</f>
        <v>80</v>
      </c>
      <c r="L39" s="110">
        <f t="shared" si="4"/>
        <v>32</v>
      </c>
      <c r="M39" s="121" t="s">
        <v>259</v>
      </c>
      <c r="N39" s="121" t="s">
        <v>269</v>
      </c>
      <c r="O39" s="9">
        <f>E39*170</f>
        <v>680</v>
      </c>
      <c r="P39" s="49">
        <f t="shared" si="10"/>
        <v>136</v>
      </c>
      <c r="Q39" s="59"/>
      <c r="R39" s="47"/>
      <c r="S39" s="74"/>
      <c r="T39" s="74"/>
      <c r="U39" s="75"/>
      <c r="V39" s="62"/>
    </row>
    <row r="40" spans="1:22" ht="17.25" thickTop="1" thickBot="1" x14ac:dyDescent="0.3">
      <c r="A40" s="1" t="s">
        <v>42</v>
      </c>
      <c r="B40" s="5" t="s">
        <v>188</v>
      </c>
      <c r="C40" s="5" t="s">
        <v>90</v>
      </c>
      <c r="D40" s="5" t="s">
        <v>137</v>
      </c>
      <c r="E40" s="28">
        <v>4</v>
      </c>
      <c r="F40" s="31" t="s">
        <v>157</v>
      </c>
      <c r="G40" s="28">
        <v>2.2400000000000002</v>
      </c>
      <c r="H40" s="84"/>
      <c r="I40" s="7">
        <f>E40*10</f>
        <v>40</v>
      </c>
      <c r="J40" s="7">
        <f t="shared" si="9"/>
        <v>22.400000000000002</v>
      </c>
      <c r="K40" s="110">
        <f t="shared" si="11"/>
        <v>80</v>
      </c>
      <c r="L40" s="110">
        <f t="shared" si="4"/>
        <v>89.600000000000009</v>
      </c>
      <c r="M40" s="121" t="s">
        <v>259</v>
      </c>
      <c r="N40" s="122"/>
      <c r="O40" s="9">
        <f>E40*170</f>
        <v>680</v>
      </c>
      <c r="P40" s="49">
        <f t="shared" si="10"/>
        <v>380.8</v>
      </c>
      <c r="Q40" s="59"/>
      <c r="R40" s="47"/>
      <c r="S40" s="74"/>
      <c r="T40" s="74"/>
      <c r="U40" s="75"/>
      <c r="V40" s="62"/>
    </row>
    <row r="41" spans="1:22" ht="17.25" thickTop="1" thickBot="1" x14ac:dyDescent="0.3">
      <c r="A41" s="1">
        <v>14</v>
      </c>
      <c r="B41" s="5" t="s">
        <v>189</v>
      </c>
      <c r="C41" s="5" t="s">
        <v>90</v>
      </c>
      <c r="D41" s="5" t="s">
        <v>138</v>
      </c>
      <c r="E41" s="28">
        <v>4</v>
      </c>
      <c r="F41" s="31" t="s">
        <v>157</v>
      </c>
      <c r="G41" s="28">
        <v>16.8</v>
      </c>
      <c r="H41" s="84"/>
      <c r="I41" s="7">
        <f>E41*10</f>
        <v>40</v>
      </c>
      <c r="J41" s="7">
        <f t="shared" si="9"/>
        <v>168</v>
      </c>
      <c r="K41" s="110">
        <f t="shared" si="11"/>
        <v>80</v>
      </c>
      <c r="L41" s="110">
        <f t="shared" si="4"/>
        <v>672</v>
      </c>
      <c r="M41" s="121" t="s">
        <v>259</v>
      </c>
      <c r="N41" s="122"/>
      <c r="O41" s="9">
        <f>E41*170</f>
        <v>680</v>
      </c>
      <c r="P41" s="49">
        <f t="shared" si="10"/>
        <v>2856</v>
      </c>
      <c r="Q41" s="59"/>
      <c r="R41" s="47"/>
      <c r="S41" s="74"/>
      <c r="T41" s="74"/>
      <c r="U41" s="75"/>
      <c r="V41" s="62"/>
    </row>
    <row r="42" spans="1:22" ht="17.25" thickTop="1" thickBot="1" x14ac:dyDescent="0.3">
      <c r="A42" s="1">
        <v>15</v>
      </c>
      <c r="B42" s="54" t="s">
        <v>190</v>
      </c>
      <c r="C42" s="5" t="s">
        <v>95</v>
      </c>
      <c r="D42" s="5" t="s">
        <v>93</v>
      </c>
      <c r="E42" s="28">
        <v>4</v>
      </c>
      <c r="F42" s="31" t="s">
        <v>68</v>
      </c>
      <c r="G42" s="28">
        <v>1.32</v>
      </c>
      <c r="H42" s="84"/>
      <c r="I42" s="7">
        <f>E42*10</f>
        <v>40</v>
      </c>
      <c r="J42" s="7">
        <f t="shared" si="9"/>
        <v>13.200000000000001</v>
      </c>
      <c r="K42" s="110">
        <f t="shared" si="11"/>
        <v>80</v>
      </c>
      <c r="L42" s="110">
        <f t="shared" si="4"/>
        <v>52.800000000000004</v>
      </c>
      <c r="M42" s="121" t="s">
        <v>261</v>
      </c>
      <c r="N42" s="123"/>
      <c r="O42" s="9">
        <f>E42*170</f>
        <v>680</v>
      </c>
      <c r="P42" s="49">
        <f t="shared" si="10"/>
        <v>224.4</v>
      </c>
      <c r="Q42" s="59"/>
      <c r="R42" s="47"/>
      <c r="S42" s="74"/>
      <c r="T42" s="74"/>
      <c r="U42" s="75"/>
      <c r="V42" s="63"/>
    </row>
    <row r="43" spans="1:22" ht="16.5" thickTop="1" thickBot="1" x14ac:dyDescent="0.3">
      <c r="A43" s="1"/>
      <c r="B43" s="15"/>
      <c r="C43" s="5"/>
      <c r="D43" s="5"/>
      <c r="E43" s="16"/>
      <c r="F43" s="16"/>
      <c r="G43" s="16"/>
      <c r="H43" s="20"/>
      <c r="I43" s="24"/>
      <c r="J43" s="24"/>
      <c r="K43" s="110"/>
      <c r="L43" s="24"/>
      <c r="M43" s="24"/>
      <c r="N43" s="24"/>
      <c r="O43" s="24"/>
      <c r="P43" s="50"/>
      <c r="Q43" s="60"/>
      <c r="R43" s="16"/>
      <c r="S43" s="67"/>
      <c r="T43" s="67"/>
      <c r="U43" s="16"/>
      <c r="V43" s="53"/>
    </row>
    <row r="44" spans="1:22" ht="17.25" thickTop="1" thickBot="1" x14ac:dyDescent="0.3">
      <c r="A44" s="1">
        <v>13</v>
      </c>
      <c r="B44" s="5" t="s">
        <v>191</v>
      </c>
      <c r="C44" s="5" t="s">
        <v>90</v>
      </c>
      <c r="D44" s="5" t="s">
        <v>135</v>
      </c>
      <c r="E44" s="28">
        <v>4</v>
      </c>
      <c r="F44" s="31" t="s">
        <v>157</v>
      </c>
      <c r="G44" s="28">
        <v>0.56000000000000005</v>
      </c>
      <c r="H44" s="84"/>
      <c r="I44" s="7">
        <f>E44*10</f>
        <v>40</v>
      </c>
      <c r="J44" s="7">
        <f>G44*10</f>
        <v>5.6000000000000005</v>
      </c>
      <c r="K44" s="110">
        <f t="shared" si="11"/>
        <v>80</v>
      </c>
      <c r="L44" s="110">
        <f t="shared" si="4"/>
        <v>22.400000000000002</v>
      </c>
      <c r="M44" s="121" t="s">
        <v>259</v>
      </c>
      <c r="N44" s="121"/>
      <c r="O44" s="9">
        <f>E44*170</f>
        <v>680</v>
      </c>
      <c r="P44" s="49">
        <f>G44*170</f>
        <v>95.2</v>
      </c>
      <c r="Q44" s="59"/>
      <c r="R44" s="47"/>
      <c r="S44" s="68"/>
      <c r="T44" s="68"/>
      <c r="U44" s="43"/>
      <c r="V44" s="63"/>
    </row>
    <row r="45" spans="1:22" ht="17.25" thickTop="1" thickBot="1" x14ac:dyDescent="0.3">
      <c r="A45" s="1" t="s">
        <v>53</v>
      </c>
      <c r="B45" s="5" t="s">
        <v>193</v>
      </c>
      <c r="C45" s="5" t="s">
        <v>90</v>
      </c>
      <c r="D45" s="5" t="s">
        <v>136</v>
      </c>
      <c r="E45" s="28">
        <v>4</v>
      </c>
      <c r="F45" s="31" t="s">
        <v>157</v>
      </c>
      <c r="G45" s="28">
        <v>0.8</v>
      </c>
      <c r="H45" s="84"/>
      <c r="I45" s="7">
        <f>E45*10</f>
        <v>40</v>
      </c>
      <c r="J45" s="7">
        <f>G45*10</f>
        <v>8</v>
      </c>
      <c r="K45" s="110">
        <f t="shared" si="11"/>
        <v>80</v>
      </c>
      <c r="L45" s="110">
        <f t="shared" si="4"/>
        <v>32</v>
      </c>
      <c r="M45" s="121" t="s">
        <v>259</v>
      </c>
      <c r="N45" s="121" t="s">
        <v>269</v>
      </c>
      <c r="O45" s="9">
        <f>E45*170</f>
        <v>680</v>
      </c>
      <c r="P45" s="49">
        <f t="shared" ref="P45:P48" si="12">G45*170</f>
        <v>136</v>
      </c>
      <c r="Q45" s="59"/>
      <c r="R45" s="47"/>
      <c r="S45" s="68"/>
      <c r="T45" s="68"/>
      <c r="U45" s="43"/>
      <c r="V45" s="63"/>
    </row>
    <row r="46" spans="1:22" ht="17.25" thickTop="1" thickBot="1" x14ac:dyDescent="0.3">
      <c r="A46" s="1" t="s">
        <v>54</v>
      </c>
      <c r="B46" s="5" t="s">
        <v>194</v>
      </c>
      <c r="C46" s="5" t="s">
        <v>90</v>
      </c>
      <c r="D46" s="5" t="s">
        <v>137</v>
      </c>
      <c r="E46" s="28">
        <v>4</v>
      </c>
      <c r="F46" s="31" t="s">
        <v>157</v>
      </c>
      <c r="G46" s="28">
        <v>2.2400000000000002</v>
      </c>
      <c r="H46" s="84"/>
      <c r="I46" s="7">
        <f>E46*10</f>
        <v>40</v>
      </c>
      <c r="J46" s="7">
        <f>G46*10</f>
        <v>22.400000000000002</v>
      </c>
      <c r="K46" s="110">
        <f t="shared" si="11"/>
        <v>80</v>
      </c>
      <c r="L46" s="110">
        <f t="shared" si="4"/>
        <v>89.600000000000009</v>
      </c>
      <c r="M46" s="121" t="s">
        <v>259</v>
      </c>
      <c r="N46" s="121"/>
      <c r="O46" s="9">
        <f>E46*170</f>
        <v>680</v>
      </c>
      <c r="P46" s="49">
        <f t="shared" si="12"/>
        <v>380.8</v>
      </c>
      <c r="Q46" s="59"/>
      <c r="R46" s="47"/>
      <c r="S46" s="68"/>
      <c r="T46" s="68"/>
      <c r="U46" s="43"/>
      <c r="V46" s="63"/>
    </row>
    <row r="47" spans="1:22" ht="17.25" thickTop="1" thickBot="1" x14ac:dyDescent="0.3">
      <c r="A47" s="1" t="s">
        <v>55</v>
      </c>
      <c r="B47" s="5" t="s">
        <v>195</v>
      </c>
      <c r="C47" s="5" t="s">
        <v>90</v>
      </c>
      <c r="D47" s="5" t="s">
        <v>138</v>
      </c>
      <c r="E47" s="28">
        <v>4</v>
      </c>
      <c r="F47" s="31" t="s">
        <v>157</v>
      </c>
      <c r="G47" s="28">
        <v>16.8</v>
      </c>
      <c r="H47" s="84"/>
      <c r="I47" s="7">
        <f>E47*10</f>
        <v>40</v>
      </c>
      <c r="J47" s="7">
        <f>G47*10</f>
        <v>168</v>
      </c>
      <c r="K47" s="110">
        <f t="shared" si="11"/>
        <v>80</v>
      </c>
      <c r="L47" s="110">
        <f t="shared" si="4"/>
        <v>672</v>
      </c>
      <c r="M47" s="121" t="s">
        <v>259</v>
      </c>
      <c r="N47" s="121"/>
      <c r="O47" s="9">
        <f>E47*170</f>
        <v>680</v>
      </c>
      <c r="P47" s="49">
        <f t="shared" si="12"/>
        <v>2856</v>
      </c>
      <c r="Q47" s="59"/>
      <c r="R47" s="47"/>
      <c r="S47" s="68"/>
      <c r="T47" s="68"/>
      <c r="U47" s="43"/>
      <c r="V47" s="63"/>
    </row>
    <row r="48" spans="1:22" ht="17.25" thickTop="1" thickBot="1" x14ac:dyDescent="0.3">
      <c r="A48" s="1" t="s">
        <v>56</v>
      </c>
      <c r="B48" s="54" t="s">
        <v>196</v>
      </c>
      <c r="C48" s="5" t="s">
        <v>95</v>
      </c>
      <c r="D48" s="5" t="s">
        <v>93</v>
      </c>
      <c r="E48" s="28">
        <v>4</v>
      </c>
      <c r="F48" s="31" t="s">
        <v>68</v>
      </c>
      <c r="G48" s="28">
        <v>1.32</v>
      </c>
      <c r="H48" s="84"/>
      <c r="I48" s="7">
        <f>E48*10</f>
        <v>40</v>
      </c>
      <c r="J48" s="7">
        <f>G48*10</f>
        <v>13.200000000000001</v>
      </c>
      <c r="K48" s="110">
        <f t="shared" si="11"/>
        <v>80</v>
      </c>
      <c r="L48" s="110">
        <f t="shared" si="4"/>
        <v>52.800000000000004</v>
      </c>
      <c r="M48" s="121" t="s">
        <v>261</v>
      </c>
      <c r="N48" s="121"/>
      <c r="O48" s="9">
        <f>E48*170</f>
        <v>680</v>
      </c>
      <c r="P48" s="49">
        <f t="shared" si="12"/>
        <v>224.4</v>
      </c>
      <c r="Q48" s="59"/>
      <c r="R48" s="47"/>
      <c r="S48" s="68"/>
      <c r="T48" s="68"/>
      <c r="U48" s="43"/>
      <c r="V48" s="63"/>
    </row>
    <row r="49" spans="1:22" ht="16.5" thickTop="1" thickBot="1" x14ac:dyDescent="0.3">
      <c r="A49" s="1"/>
      <c r="B49" s="15"/>
      <c r="C49" s="14"/>
      <c r="E49" s="16"/>
      <c r="F49" s="16"/>
      <c r="G49" s="16"/>
      <c r="H49" s="20"/>
      <c r="I49" s="24"/>
      <c r="J49" s="24"/>
      <c r="K49" s="24"/>
      <c r="L49" s="24"/>
      <c r="M49" s="24"/>
      <c r="N49" s="24"/>
      <c r="O49" s="24"/>
      <c r="P49" s="50"/>
      <c r="Q49" s="60"/>
      <c r="R49" s="16"/>
      <c r="S49" s="67"/>
      <c r="T49" s="67"/>
      <c r="U49" s="16"/>
      <c r="V49" s="63"/>
    </row>
    <row r="50" spans="1:22" ht="17.25" thickTop="1" thickBot="1" x14ac:dyDescent="0.3">
      <c r="A50" s="1">
        <v>16</v>
      </c>
      <c r="B50" s="54" t="s">
        <v>197</v>
      </c>
      <c r="C50" s="5" t="s">
        <v>90</v>
      </c>
      <c r="D50" s="5" t="s">
        <v>52</v>
      </c>
      <c r="E50" s="28">
        <v>4</v>
      </c>
      <c r="F50" s="31" t="s">
        <v>157</v>
      </c>
      <c r="G50" s="28">
        <v>25.6</v>
      </c>
      <c r="H50" s="84"/>
      <c r="I50" s="7">
        <f t="shared" ref="I50:I65" si="13">E50*10</f>
        <v>40</v>
      </c>
      <c r="J50" s="7">
        <f t="shared" si="9"/>
        <v>256</v>
      </c>
      <c r="K50" s="110">
        <f>E50*40</f>
        <v>160</v>
      </c>
      <c r="L50" s="110">
        <f t="shared" si="4"/>
        <v>1024</v>
      </c>
      <c r="M50" s="121" t="s">
        <v>259</v>
      </c>
      <c r="N50" s="121"/>
      <c r="O50" s="9">
        <f t="shared" ref="O50:O65" si="14">E50*170</f>
        <v>680</v>
      </c>
      <c r="P50" s="49">
        <f t="shared" si="10"/>
        <v>4352</v>
      </c>
      <c r="Q50" s="59"/>
      <c r="R50" s="47"/>
      <c r="S50" s="68"/>
      <c r="T50" s="68"/>
      <c r="U50" s="43"/>
      <c r="V50" s="63"/>
    </row>
    <row r="51" spans="1:22" ht="17.25" thickTop="1" thickBot="1" x14ac:dyDescent="0.3">
      <c r="A51" s="1" t="s">
        <v>112</v>
      </c>
      <c r="B51" s="54" t="s">
        <v>296</v>
      </c>
      <c r="C51" s="5" t="s">
        <v>90</v>
      </c>
      <c r="D51" s="5" t="s">
        <v>298</v>
      </c>
      <c r="E51" s="28">
        <v>8</v>
      </c>
      <c r="F51" s="31" t="s">
        <v>157</v>
      </c>
      <c r="G51" s="28" t="s">
        <v>299</v>
      </c>
      <c r="H51" s="84"/>
      <c r="I51" s="7">
        <f t="shared" si="13"/>
        <v>80</v>
      </c>
      <c r="J51" s="7" t="e">
        <f t="shared" si="9"/>
        <v>#VALUE!</v>
      </c>
      <c r="K51" s="110">
        <f t="shared" ref="K51:K106" si="15">E51*40</f>
        <v>320</v>
      </c>
      <c r="L51" s="110" t="e">
        <f t="shared" si="4"/>
        <v>#VALUE!</v>
      </c>
      <c r="M51" s="121" t="s">
        <v>259</v>
      </c>
      <c r="N51" s="121"/>
      <c r="O51" s="9">
        <f t="shared" si="14"/>
        <v>1360</v>
      </c>
      <c r="P51" s="49" t="e">
        <f t="shared" si="10"/>
        <v>#VALUE!</v>
      </c>
      <c r="Q51" s="59"/>
      <c r="R51" s="47"/>
      <c r="S51" s="68"/>
      <c r="T51" s="68"/>
      <c r="U51" s="43"/>
      <c r="V51" s="62"/>
    </row>
    <row r="52" spans="1:22" ht="17.25" thickTop="1" thickBot="1" x14ac:dyDescent="0.3">
      <c r="A52" s="1" t="s">
        <v>113</v>
      </c>
      <c r="B52" s="54" t="s">
        <v>239</v>
      </c>
      <c r="C52" s="5" t="s">
        <v>90</v>
      </c>
      <c r="D52" s="5" t="s">
        <v>297</v>
      </c>
      <c r="E52" s="28">
        <v>8</v>
      </c>
      <c r="F52" s="31" t="s">
        <v>157</v>
      </c>
      <c r="G52" s="28" t="s">
        <v>299</v>
      </c>
      <c r="H52" s="84"/>
      <c r="I52" s="7">
        <f t="shared" si="13"/>
        <v>80</v>
      </c>
      <c r="J52" s="7" t="e">
        <f t="shared" si="9"/>
        <v>#VALUE!</v>
      </c>
      <c r="K52" s="110">
        <f t="shared" si="15"/>
        <v>320</v>
      </c>
      <c r="L52" s="110" t="e">
        <f t="shared" si="4"/>
        <v>#VALUE!</v>
      </c>
      <c r="M52" s="121" t="s">
        <v>259</v>
      </c>
      <c r="N52" s="121"/>
      <c r="O52" s="9">
        <f t="shared" si="14"/>
        <v>1360</v>
      </c>
      <c r="P52" s="49" t="e">
        <f t="shared" si="10"/>
        <v>#VALUE!</v>
      </c>
      <c r="Q52" s="59"/>
      <c r="R52" s="47"/>
      <c r="S52" s="68"/>
      <c r="T52" s="68"/>
      <c r="U52" s="43"/>
      <c r="V52" s="62"/>
    </row>
    <row r="53" spans="1:22" ht="17.25" thickTop="1" thickBot="1" x14ac:dyDescent="0.3">
      <c r="A53" s="1">
        <v>17</v>
      </c>
      <c r="B53" s="54" t="s">
        <v>240</v>
      </c>
      <c r="C53" s="5" t="s">
        <v>90</v>
      </c>
      <c r="D53" s="5" t="s">
        <v>198</v>
      </c>
      <c r="E53" s="28">
        <v>2</v>
      </c>
      <c r="F53" s="31" t="s">
        <v>157</v>
      </c>
      <c r="G53" s="28">
        <v>2.4</v>
      </c>
      <c r="H53" s="84"/>
      <c r="I53" s="7">
        <f t="shared" si="13"/>
        <v>20</v>
      </c>
      <c r="J53" s="7">
        <f t="shared" si="9"/>
        <v>24</v>
      </c>
      <c r="K53" s="110">
        <f t="shared" si="15"/>
        <v>80</v>
      </c>
      <c r="L53" s="110">
        <f t="shared" si="4"/>
        <v>96</v>
      </c>
      <c r="M53" s="121" t="s">
        <v>259</v>
      </c>
      <c r="N53" s="121"/>
      <c r="O53" s="9">
        <f t="shared" si="14"/>
        <v>340</v>
      </c>
      <c r="P53" s="49">
        <f t="shared" si="10"/>
        <v>408</v>
      </c>
      <c r="Q53" s="59"/>
      <c r="R53" s="47"/>
      <c r="S53" s="68"/>
      <c r="T53" s="68"/>
      <c r="U53" s="43"/>
      <c r="V53" s="63" t="s">
        <v>126</v>
      </c>
    </row>
    <row r="54" spans="1:22" ht="17.25" thickTop="1" thickBot="1" x14ac:dyDescent="0.3">
      <c r="A54" s="1">
        <v>19</v>
      </c>
      <c r="B54" s="54" t="s">
        <v>301</v>
      </c>
      <c r="C54" s="5" t="s">
        <v>97</v>
      </c>
      <c r="D54" s="15" t="s">
        <v>98</v>
      </c>
      <c r="E54" s="28">
        <v>80</v>
      </c>
      <c r="F54" s="31" t="s">
        <v>157</v>
      </c>
      <c r="G54" s="28">
        <v>27.04</v>
      </c>
      <c r="H54" s="84"/>
      <c r="I54" s="7">
        <f>E54*5</f>
        <v>400</v>
      </c>
      <c r="J54" s="7">
        <f t="shared" si="9"/>
        <v>270.39999999999998</v>
      </c>
      <c r="K54" s="110">
        <f>E54*20</f>
        <v>1600</v>
      </c>
      <c r="L54" s="110">
        <f t="shared" si="4"/>
        <v>1081.5999999999999</v>
      </c>
      <c r="M54" s="121" t="s">
        <v>262</v>
      </c>
      <c r="N54" s="121"/>
      <c r="O54" s="9">
        <f t="shared" si="14"/>
        <v>13600</v>
      </c>
      <c r="P54" s="49">
        <f t="shared" si="10"/>
        <v>4596.8</v>
      </c>
      <c r="Q54" s="59"/>
      <c r="R54" s="47"/>
      <c r="S54" s="68"/>
      <c r="T54" s="68"/>
      <c r="U54" s="43"/>
      <c r="V54" s="62"/>
    </row>
    <row r="55" spans="1:22" ht="17.25" thickTop="1" thickBot="1" x14ac:dyDescent="0.3">
      <c r="A55" s="1" t="s">
        <v>43</v>
      </c>
      <c r="B55" s="54" t="s">
        <v>300</v>
      </c>
      <c r="C55" s="5" t="s">
        <v>97</v>
      </c>
      <c r="D55" s="15" t="s">
        <v>98</v>
      </c>
      <c r="E55" s="28">
        <v>68</v>
      </c>
      <c r="F55" s="31" t="s">
        <v>157</v>
      </c>
      <c r="G55" s="28">
        <v>22.98</v>
      </c>
      <c r="H55" s="84"/>
      <c r="I55" s="7">
        <f>E55*5</f>
        <v>340</v>
      </c>
      <c r="J55" s="7">
        <f t="shared" si="9"/>
        <v>229.8</v>
      </c>
      <c r="K55" s="110">
        <f>E55*20</f>
        <v>1360</v>
      </c>
      <c r="L55" s="110">
        <f t="shared" si="4"/>
        <v>919.2</v>
      </c>
      <c r="M55" s="121" t="s">
        <v>262</v>
      </c>
      <c r="N55" s="121"/>
      <c r="O55" s="9">
        <f t="shared" si="14"/>
        <v>11560</v>
      </c>
      <c r="P55" s="49">
        <f t="shared" si="10"/>
        <v>3906.6</v>
      </c>
      <c r="Q55" s="59"/>
      <c r="R55" s="47"/>
      <c r="S55" s="68"/>
      <c r="T55" s="68"/>
      <c r="U55" s="43"/>
      <c r="V55" s="62"/>
    </row>
    <row r="56" spans="1:22" ht="16.5" thickTop="1" thickBot="1" x14ac:dyDescent="0.3">
      <c r="B56" s="5"/>
      <c r="D56" s="27"/>
      <c r="E56" s="16"/>
      <c r="F56" s="16"/>
      <c r="G56" s="16"/>
      <c r="H56" s="20"/>
      <c r="I56" s="24"/>
      <c r="J56" s="24"/>
      <c r="K56" s="24"/>
      <c r="L56" s="24"/>
      <c r="M56" s="24"/>
      <c r="N56" s="24"/>
      <c r="O56" s="24"/>
      <c r="P56" s="50"/>
      <c r="Q56" s="60"/>
      <c r="R56" s="16"/>
      <c r="S56" s="67"/>
      <c r="T56" s="67"/>
      <c r="U56" s="67"/>
    </row>
    <row r="57" spans="1:22" ht="17.25" thickTop="1" thickBot="1" x14ac:dyDescent="0.3">
      <c r="A57" s="1">
        <v>20</v>
      </c>
      <c r="B57" s="5" t="s">
        <v>200</v>
      </c>
      <c r="C57" s="5" t="s">
        <v>90</v>
      </c>
      <c r="D57" s="62" t="s">
        <v>263</v>
      </c>
      <c r="E57" s="28">
        <v>20</v>
      </c>
      <c r="F57" s="31" t="s">
        <v>157</v>
      </c>
      <c r="G57" s="28">
        <v>0.8</v>
      </c>
      <c r="H57" s="84"/>
      <c r="I57" s="7">
        <f t="shared" si="13"/>
        <v>200</v>
      </c>
      <c r="J57" s="7">
        <f t="shared" si="9"/>
        <v>8</v>
      </c>
      <c r="K57" s="110">
        <f t="shared" si="15"/>
        <v>800</v>
      </c>
      <c r="L57" s="110">
        <f t="shared" si="4"/>
        <v>32</v>
      </c>
      <c r="M57" s="121" t="s">
        <v>262</v>
      </c>
      <c r="N57" s="121"/>
      <c r="O57" s="9">
        <f t="shared" si="14"/>
        <v>3400</v>
      </c>
      <c r="P57" s="49">
        <f t="shared" si="10"/>
        <v>136</v>
      </c>
      <c r="Q57" s="59"/>
      <c r="R57" s="47"/>
      <c r="S57" s="68"/>
      <c r="T57" s="68"/>
      <c r="U57" s="43"/>
      <c r="V57" s="62"/>
    </row>
    <row r="58" spans="1:22" ht="17.25" thickTop="1" thickBot="1" x14ac:dyDescent="0.3">
      <c r="A58" s="1">
        <v>21</v>
      </c>
      <c r="B58" s="5" t="s">
        <v>201</v>
      </c>
      <c r="C58" s="5" t="s">
        <v>90</v>
      </c>
      <c r="D58" s="62" t="s">
        <v>265</v>
      </c>
      <c r="E58" s="28">
        <v>30</v>
      </c>
      <c r="F58" s="31" t="s">
        <v>157</v>
      </c>
      <c r="G58" s="28">
        <v>2.4</v>
      </c>
      <c r="H58" s="84"/>
      <c r="I58" s="7">
        <f t="shared" si="13"/>
        <v>300</v>
      </c>
      <c r="J58" s="7">
        <f t="shared" si="9"/>
        <v>24</v>
      </c>
      <c r="K58" s="110">
        <f t="shared" si="15"/>
        <v>1200</v>
      </c>
      <c r="L58" s="110">
        <f t="shared" si="4"/>
        <v>96</v>
      </c>
      <c r="M58" s="121" t="s">
        <v>262</v>
      </c>
      <c r="N58" s="121"/>
      <c r="O58" s="9">
        <f t="shared" si="14"/>
        <v>5100</v>
      </c>
      <c r="P58" s="49">
        <f t="shared" si="10"/>
        <v>408</v>
      </c>
      <c r="Q58" s="59"/>
      <c r="R58" s="47"/>
      <c r="S58" s="68"/>
      <c r="T58" s="68"/>
      <c r="U58" s="43"/>
      <c r="V58" s="62"/>
    </row>
    <row r="59" spans="1:22" ht="17.25" thickTop="1" thickBot="1" x14ac:dyDescent="0.3">
      <c r="A59" s="1">
        <v>22</v>
      </c>
      <c r="B59" s="5" t="s">
        <v>202</v>
      </c>
      <c r="C59" s="5" t="s">
        <v>90</v>
      </c>
      <c r="D59" s="62" t="s">
        <v>267</v>
      </c>
      <c r="E59" s="28">
        <v>20</v>
      </c>
      <c r="F59" s="31" t="s">
        <v>157</v>
      </c>
      <c r="G59" s="28">
        <v>0.4</v>
      </c>
      <c r="H59" s="84"/>
      <c r="I59" s="7">
        <f t="shared" si="13"/>
        <v>200</v>
      </c>
      <c r="J59" s="7">
        <f t="shared" si="9"/>
        <v>4</v>
      </c>
      <c r="K59" s="110">
        <f t="shared" si="15"/>
        <v>800</v>
      </c>
      <c r="L59" s="110">
        <f t="shared" si="4"/>
        <v>16</v>
      </c>
      <c r="M59" s="121" t="s">
        <v>262</v>
      </c>
      <c r="N59" s="121"/>
      <c r="O59" s="9">
        <f t="shared" si="14"/>
        <v>3400</v>
      </c>
      <c r="P59" s="49">
        <f t="shared" si="10"/>
        <v>68</v>
      </c>
      <c r="Q59" s="59"/>
      <c r="R59" s="47"/>
      <c r="S59" s="68"/>
      <c r="T59" s="68"/>
      <c r="U59" s="43"/>
      <c r="V59" s="62"/>
    </row>
    <row r="60" spans="1:22" ht="17.25" thickTop="1" thickBot="1" x14ac:dyDescent="0.3">
      <c r="A60" s="1">
        <v>23</v>
      </c>
      <c r="B60" s="5" t="s">
        <v>203</v>
      </c>
      <c r="C60" s="5" t="s">
        <v>90</v>
      </c>
      <c r="D60" s="62" t="s">
        <v>140</v>
      </c>
      <c r="E60" s="28">
        <v>12</v>
      </c>
      <c r="F60" s="31" t="s">
        <v>157</v>
      </c>
      <c r="G60" s="28">
        <v>0.48</v>
      </c>
      <c r="H60" s="84"/>
      <c r="I60" s="7">
        <f t="shared" si="13"/>
        <v>120</v>
      </c>
      <c r="J60" s="7">
        <f t="shared" si="9"/>
        <v>4.8</v>
      </c>
      <c r="K60" s="110">
        <f t="shared" si="15"/>
        <v>480</v>
      </c>
      <c r="L60" s="110">
        <f t="shared" si="4"/>
        <v>19.2</v>
      </c>
      <c r="M60" s="121" t="s">
        <v>262</v>
      </c>
      <c r="N60" s="121"/>
      <c r="O60" s="9">
        <f t="shared" si="14"/>
        <v>2040</v>
      </c>
      <c r="P60" s="49">
        <f t="shared" ref="P60:P65" si="16">G60*170</f>
        <v>81.599999999999994</v>
      </c>
      <c r="Q60" s="59"/>
      <c r="R60" s="47"/>
      <c r="S60" s="68"/>
      <c r="T60" s="68"/>
      <c r="U60" s="43"/>
      <c r="V60" s="62"/>
    </row>
    <row r="61" spans="1:22" ht="17.25" thickTop="1" thickBot="1" x14ac:dyDescent="0.3">
      <c r="A61" s="1">
        <v>24</v>
      </c>
      <c r="B61" s="5" t="s">
        <v>204</v>
      </c>
      <c r="C61" s="5" t="s">
        <v>90</v>
      </c>
      <c r="D61" s="62" t="s">
        <v>264</v>
      </c>
      <c r="E61" s="28">
        <v>12</v>
      </c>
      <c r="F61" s="31" t="s">
        <v>157</v>
      </c>
      <c r="G61" s="28">
        <v>0.36</v>
      </c>
      <c r="H61" s="84"/>
      <c r="I61" s="7">
        <f t="shared" si="13"/>
        <v>120</v>
      </c>
      <c r="J61" s="7">
        <f t="shared" si="9"/>
        <v>3.5999999999999996</v>
      </c>
      <c r="K61" s="110">
        <f t="shared" si="15"/>
        <v>480</v>
      </c>
      <c r="L61" s="110">
        <f t="shared" si="4"/>
        <v>14.399999999999999</v>
      </c>
      <c r="M61" s="121" t="s">
        <v>262</v>
      </c>
      <c r="N61" s="121"/>
      <c r="O61" s="9">
        <f t="shared" si="14"/>
        <v>2040</v>
      </c>
      <c r="P61" s="49">
        <f t="shared" si="16"/>
        <v>61.199999999999996</v>
      </c>
      <c r="Q61" s="59"/>
      <c r="R61" s="47"/>
      <c r="S61" s="68"/>
      <c r="T61" s="68"/>
      <c r="U61" s="43"/>
      <c r="V61" s="62"/>
    </row>
    <row r="62" spans="1:22" ht="17.25" thickTop="1" thickBot="1" x14ac:dyDescent="0.3">
      <c r="A62" s="1">
        <v>25</v>
      </c>
      <c r="B62" s="5" t="s">
        <v>205</v>
      </c>
      <c r="C62" s="5" t="s">
        <v>90</v>
      </c>
      <c r="D62" s="62" t="s">
        <v>206</v>
      </c>
      <c r="E62" s="28">
        <v>12</v>
      </c>
      <c r="F62" s="31" t="s">
        <v>157</v>
      </c>
      <c r="G62" s="28">
        <v>0.12</v>
      </c>
      <c r="H62" s="84"/>
      <c r="I62" s="7">
        <f t="shared" si="13"/>
        <v>120</v>
      </c>
      <c r="J62" s="7">
        <f t="shared" si="9"/>
        <v>1.2</v>
      </c>
      <c r="K62" s="110">
        <f t="shared" si="15"/>
        <v>480</v>
      </c>
      <c r="L62" s="110">
        <f t="shared" si="4"/>
        <v>4.8</v>
      </c>
      <c r="M62" s="121" t="s">
        <v>262</v>
      </c>
      <c r="N62" s="121"/>
      <c r="O62" s="9">
        <f t="shared" si="14"/>
        <v>2040</v>
      </c>
      <c r="P62" s="49">
        <f t="shared" si="16"/>
        <v>20.399999999999999</v>
      </c>
      <c r="Q62" s="59"/>
      <c r="R62" s="47"/>
      <c r="S62" s="68"/>
      <c r="T62" s="68"/>
      <c r="U62" s="43"/>
      <c r="V62" s="62"/>
    </row>
    <row r="63" spans="1:22" ht="17.25" thickTop="1" thickBot="1" x14ac:dyDescent="0.3">
      <c r="A63" s="1">
        <v>26</v>
      </c>
      <c r="B63" s="54" t="s">
        <v>207</v>
      </c>
      <c r="C63" s="5" t="s">
        <v>90</v>
      </c>
      <c r="D63" s="5" t="s">
        <v>153</v>
      </c>
      <c r="E63" s="28">
        <v>12</v>
      </c>
      <c r="F63" s="31" t="s">
        <v>157</v>
      </c>
      <c r="G63" s="28">
        <v>0.48</v>
      </c>
      <c r="H63" s="84"/>
      <c r="I63" s="7">
        <f t="shared" si="13"/>
        <v>120</v>
      </c>
      <c r="J63" s="7">
        <f t="shared" si="9"/>
        <v>4.8</v>
      </c>
      <c r="K63" s="110">
        <f t="shared" si="15"/>
        <v>480</v>
      </c>
      <c r="L63" s="110">
        <f t="shared" si="4"/>
        <v>19.2</v>
      </c>
      <c r="M63" s="121" t="s">
        <v>262</v>
      </c>
      <c r="N63" s="121"/>
      <c r="O63" s="9">
        <f t="shared" si="14"/>
        <v>2040</v>
      </c>
      <c r="P63" s="49">
        <f t="shared" si="16"/>
        <v>81.599999999999994</v>
      </c>
      <c r="Q63" s="59"/>
      <c r="R63" s="47"/>
      <c r="S63" s="68"/>
      <c r="T63" s="68"/>
      <c r="U63" s="43"/>
      <c r="V63" s="62"/>
    </row>
    <row r="64" spans="1:22" ht="17.25" thickTop="1" thickBot="1" x14ac:dyDescent="0.3">
      <c r="A64" s="1">
        <v>27</v>
      </c>
      <c r="B64" s="54" t="s">
        <v>204</v>
      </c>
      <c r="C64" s="5" t="s">
        <v>90</v>
      </c>
      <c r="D64" s="62" t="s">
        <v>264</v>
      </c>
      <c r="E64" s="28">
        <v>36</v>
      </c>
      <c r="F64" s="31" t="s">
        <v>157</v>
      </c>
      <c r="G64" s="28">
        <v>1.08</v>
      </c>
      <c r="H64" s="84"/>
      <c r="I64" s="7">
        <f t="shared" si="13"/>
        <v>360</v>
      </c>
      <c r="J64" s="7">
        <f t="shared" si="9"/>
        <v>10.8</v>
      </c>
      <c r="K64" s="110">
        <f>E64*20</f>
        <v>720</v>
      </c>
      <c r="L64" s="110">
        <f t="shared" si="4"/>
        <v>43.2</v>
      </c>
      <c r="M64" s="121" t="s">
        <v>262</v>
      </c>
      <c r="N64" s="121"/>
      <c r="O64" s="9">
        <f t="shared" si="14"/>
        <v>6120</v>
      </c>
      <c r="P64" s="49">
        <f t="shared" si="16"/>
        <v>183.60000000000002</v>
      </c>
      <c r="Q64" s="59"/>
      <c r="R64" s="47"/>
      <c r="S64" s="68"/>
      <c r="T64" s="68"/>
      <c r="U64" s="43"/>
      <c r="V64" s="62"/>
    </row>
    <row r="65" spans="1:22" ht="17.25" thickTop="1" thickBot="1" x14ac:dyDescent="0.3">
      <c r="A65" s="1">
        <v>28</v>
      </c>
      <c r="B65" s="54" t="s">
        <v>208</v>
      </c>
      <c r="C65" s="5" t="s">
        <v>90</v>
      </c>
      <c r="D65" s="54" t="s">
        <v>266</v>
      </c>
      <c r="E65" s="28">
        <v>24</v>
      </c>
      <c r="F65" s="31" t="s">
        <v>157</v>
      </c>
      <c r="G65" s="28">
        <v>0.5</v>
      </c>
      <c r="H65" s="84"/>
      <c r="I65" s="7">
        <f t="shared" si="13"/>
        <v>240</v>
      </c>
      <c r="J65" s="7">
        <f t="shared" si="9"/>
        <v>5</v>
      </c>
      <c r="K65" s="110">
        <f>E65*20</f>
        <v>480</v>
      </c>
      <c r="L65" s="110">
        <f t="shared" si="4"/>
        <v>20</v>
      </c>
      <c r="M65" s="121" t="s">
        <v>262</v>
      </c>
      <c r="N65" s="121"/>
      <c r="O65" s="9">
        <f t="shared" si="14"/>
        <v>4080</v>
      </c>
      <c r="P65" s="49">
        <f t="shared" si="16"/>
        <v>85</v>
      </c>
      <c r="Q65" s="59"/>
      <c r="R65" s="47"/>
      <c r="S65" s="68"/>
      <c r="T65" s="68"/>
      <c r="U65" s="43"/>
      <c r="V65" s="62"/>
    </row>
    <row r="66" spans="1:22" ht="20.25" thickTop="1" thickBot="1" x14ac:dyDescent="0.35">
      <c r="B66" s="5"/>
      <c r="C66" s="5"/>
      <c r="D66" s="85" t="s">
        <v>231</v>
      </c>
      <c r="E66" s="16"/>
      <c r="F66" s="16"/>
      <c r="G66" s="88">
        <f>SUM(G38:G65)</f>
        <v>128.08000000000004</v>
      </c>
      <c r="H66" s="67"/>
      <c r="I66" s="16"/>
      <c r="J66" s="67"/>
      <c r="K66" s="110"/>
      <c r="L66" s="89" t="e">
        <f>SUM(L38:L65)</f>
        <v>#VALUE!</v>
      </c>
      <c r="M66" s="24"/>
      <c r="N66" s="24"/>
      <c r="O66" s="16"/>
      <c r="P66" s="51"/>
      <c r="Q66" s="51"/>
      <c r="R66" s="16"/>
      <c r="S66" s="67"/>
      <c r="T66" s="67"/>
      <c r="U66" s="16"/>
      <c r="V66" s="62"/>
    </row>
    <row r="67" spans="1:22" ht="16.5" thickTop="1" thickBot="1" x14ac:dyDescent="0.3">
      <c r="B67" s="5"/>
      <c r="C67" s="5"/>
      <c r="D67" s="5"/>
      <c r="E67" s="16"/>
      <c r="F67" s="16"/>
      <c r="G67" s="16"/>
      <c r="H67" s="67"/>
      <c r="I67" s="16"/>
      <c r="J67" s="67"/>
      <c r="K67" s="110"/>
      <c r="L67" s="110">
        <f t="shared" si="4"/>
        <v>0</v>
      </c>
      <c r="M67" s="24"/>
      <c r="N67" s="24"/>
      <c r="O67" s="16"/>
      <c r="P67" s="51"/>
      <c r="Q67" s="51"/>
      <c r="R67" s="16"/>
      <c r="S67" s="67"/>
      <c r="T67" s="67"/>
      <c r="U67" s="16"/>
      <c r="V67" s="62"/>
    </row>
    <row r="68" spans="1:22" ht="16.5" thickTop="1" thickBot="1" x14ac:dyDescent="0.3">
      <c r="A68" s="3" t="s">
        <v>145</v>
      </c>
      <c r="B68" s="5"/>
      <c r="C68" s="5"/>
      <c r="D68" s="5"/>
      <c r="E68" s="16"/>
      <c r="F68" s="16"/>
      <c r="G68" s="16"/>
      <c r="H68" s="67"/>
      <c r="I68" s="16"/>
      <c r="J68" s="67"/>
      <c r="K68" s="110"/>
      <c r="L68" s="110">
        <f t="shared" si="4"/>
        <v>0</v>
      </c>
      <c r="M68" s="24"/>
      <c r="N68" s="24"/>
      <c r="O68" s="16"/>
      <c r="P68" s="51"/>
      <c r="Q68" s="51"/>
      <c r="R68" s="16"/>
      <c r="S68" s="67"/>
      <c r="T68" s="67"/>
      <c r="U68" s="16"/>
      <c r="V68" s="62"/>
    </row>
    <row r="69" spans="1:22" ht="16.5" thickTop="1" thickBot="1" x14ac:dyDescent="0.3">
      <c r="A69" s="1">
        <v>29</v>
      </c>
      <c r="B69" s="5" t="s">
        <v>141</v>
      </c>
      <c r="C69" s="5" t="s">
        <v>94</v>
      </c>
      <c r="D69" s="5"/>
      <c r="E69" s="28">
        <v>3</v>
      </c>
      <c r="F69" s="31" t="s">
        <v>157</v>
      </c>
      <c r="G69" s="32"/>
      <c r="H69" s="32" t="s">
        <v>199</v>
      </c>
      <c r="I69" s="7">
        <f t="shared" ref="I69:I74" si="17">E69*10</f>
        <v>30</v>
      </c>
      <c r="J69" s="7">
        <f t="shared" ref="J69:J106" si="18">G69*10</f>
        <v>0</v>
      </c>
      <c r="K69" s="110">
        <f t="shared" si="15"/>
        <v>120</v>
      </c>
      <c r="L69" s="110">
        <f t="shared" si="4"/>
        <v>0</v>
      </c>
      <c r="M69" s="120" t="s">
        <v>278</v>
      </c>
      <c r="N69" s="120"/>
      <c r="O69" s="9">
        <f t="shared" ref="O69:O74" si="19">E69*170</f>
        <v>510</v>
      </c>
      <c r="P69" s="49">
        <f t="shared" ref="P69:P74" si="20">G69*170</f>
        <v>0</v>
      </c>
      <c r="Q69" s="59"/>
      <c r="R69" s="47"/>
      <c r="S69" s="68"/>
      <c r="T69" s="68"/>
      <c r="U69" s="43"/>
      <c r="V69" s="62"/>
    </row>
    <row r="70" spans="1:22" ht="16.5" thickTop="1" thickBot="1" x14ac:dyDescent="0.3">
      <c r="A70" s="1">
        <v>30</v>
      </c>
      <c r="B70" s="5" t="s">
        <v>60</v>
      </c>
      <c r="C70" s="15" t="s">
        <v>44</v>
      </c>
      <c r="D70" s="5" t="s">
        <v>132</v>
      </c>
      <c r="E70" s="28">
        <v>3</v>
      </c>
      <c r="F70" s="31" t="s">
        <v>157</v>
      </c>
      <c r="G70" s="32"/>
      <c r="H70" s="32" t="s">
        <v>199</v>
      </c>
      <c r="I70" s="7">
        <f t="shared" si="17"/>
        <v>30</v>
      </c>
      <c r="J70" s="7">
        <f t="shared" si="18"/>
        <v>0</v>
      </c>
      <c r="K70" s="110">
        <f>E70*20</f>
        <v>60</v>
      </c>
      <c r="L70" s="110">
        <f t="shared" si="4"/>
        <v>0</v>
      </c>
      <c r="M70" s="120" t="s">
        <v>278</v>
      </c>
      <c r="N70" s="120"/>
      <c r="O70" s="9">
        <f t="shared" si="19"/>
        <v>510</v>
      </c>
      <c r="P70" s="49">
        <f t="shared" si="20"/>
        <v>0</v>
      </c>
      <c r="Q70" s="59"/>
      <c r="R70" s="47"/>
      <c r="S70" s="68"/>
      <c r="T70" s="68"/>
      <c r="U70" s="43"/>
      <c r="V70" s="62"/>
    </row>
    <row r="71" spans="1:22" ht="16.5" thickTop="1" thickBot="1" x14ac:dyDescent="0.3">
      <c r="A71" s="1" t="s">
        <v>21</v>
      </c>
      <c r="B71" s="5" t="s">
        <v>61</v>
      </c>
      <c r="C71" s="15" t="s">
        <v>44</v>
      </c>
      <c r="D71" s="5" t="s">
        <v>132</v>
      </c>
      <c r="E71" s="28">
        <v>3</v>
      </c>
      <c r="F71" s="31" t="s">
        <v>157</v>
      </c>
      <c r="G71" s="32"/>
      <c r="H71" s="32" t="s">
        <v>199</v>
      </c>
      <c r="I71" s="7">
        <f t="shared" si="17"/>
        <v>30</v>
      </c>
      <c r="J71" s="7">
        <f t="shared" si="18"/>
        <v>0</v>
      </c>
      <c r="K71" s="110">
        <f>E71*20</f>
        <v>60</v>
      </c>
      <c r="L71" s="110">
        <f t="shared" si="4"/>
        <v>0</v>
      </c>
      <c r="M71" s="120" t="s">
        <v>278</v>
      </c>
      <c r="N71" s="120"/>
      <c r="O71" s="9">
        <f t="shared" si="19"/>
        <v>510</v>
      </c>
      <c r="P71" s="49">
        <f t="shared" si="20"/>
        <v>0</v>
      </c>
      <c r="Q71" s="59"/>
      <c r="R71" s="47"/>
      <c r="S71" s="68"/>
      <c r="T71" s="68"/>
      <c r="U71" s="43"/>
      <c r="V71" s="62"/>
    </row>
    <row r="72" spans="1:22" ht="16.5" thickTop="1" thickBot="1" x14ac:dyDescent="0.3">
      <c r="A72" s="1">
        <v>31</v>
      </c>
      <c r="B72" s="5" t="s">
        <v>22</v>
      </c>
      <c r="C72" s="5" t="s">
        <v>94</v>
      </c>
      <c r="D72" s="5"/>
      <c r="E72" s="28">
        <v>1</v>
      </c>
      <c r="F72" s="31" t="s">
        <v>157</v>
      </c>
      <c r="G72" s="32"/>
      <c r="H72" s="32" t="s">
        <v>199</v>
      </c>
      <c r="I72" s="7">
        <f t="shared" si="17"/>
        <v>10</v>
      </c>
      <c r="J72" s="7">
        <f t="shared" si="18"/>
        <v>0</v>
      </c>
      <c r="K72" s="110">
        <f t="shared" si="15"/>
        <v>40</v>
      </c>
      <c r="L72" s="110">
        <f t="shared" si="4"/>
        <v>0</v>
      </c>
      <c r="M72" s="120" t="s">
        <v>278</v>
      </c>
      <c r="N72" s="120"/>
      <c r="O72" s="9">
        <f t="shared" si="19"/>
        <v>170</v>
      </c>
      <c r="P72" s="49">
        <f t="shared" si="20"/>
        <v>0</v>
      </c>
      <c r="Q72" s="59"/>
      <c r="R72" s="47"/>
      <c r="S72" s="68"/>
      <c r="T72" s="68"/>
      <c r="U72" s="43"/>
      <c r="V72" s="62"/>
    </row>
    <row r="73" spans="1:22" s="18" customFormat="1" ht="17.25" thickTop="1" thickBot="1" x14ac:dyDescent="0.3">
      <c r="A73" s="98">
        <v>32</v>
      </c>
      <c r="B73" s="54" t="s">
        <v>142</v>
      </c>
      <c r="C73" s="54" t="s">
        <v>96</v>
      </c>
      <c r="D73" s="54" t="s">
        <v>287</v>
      </c>
      <c r="E73" s="99">
        <v>1</v>
      </c>
      <c r="F73" s="100" t="s">
        <v>157</v>
      </c>
      <c r="G73" s="99">
        <f>1.25*21*E73</f>
        <v>26.25</v>
      </c>
      <c r="H73" s="101"/>
      <c r="I73" s="7">
        <f t="shared" si="17"/>
        <v>10</v>
      </c>
      <c r="J73" s="7">
        <f t="shared" si="18"/>
        <v>262.5</v>
      </c>
      <c r="K73" s="110">
        <f t="shared" si="15"/>
        <v>40</v>
      </c>
      <c r="L73" s="110">
        <f t="shared" si="4"/>
        <v>1050</v>
      </c>
      <c r="M73" s="120"/>
      <c r="N73" s="121" t="s">
        <v>280</v>
      </c>
      <c r="O73" s="9">
        <f t="shared" si="19"/>
        <v>170</v>
      </c>
      <c r="P73" s="49">
        <f t="shared" si="20"/>
        <v>4462.5</v>
      </c>
      <c r="Q73" s="59"/>
      <c r="R73" s="68"/>
      <c r="S73" s="68"/>
      <c r="T73" s="68"/>
      <c r="U73" s="69"/>
      <c r="V73" s="53"/>
    </row>
    <row r="74" spans="1:22" ht="17.25" thickTop="1" thickBot="1" x14ac:dyDescent="0.3">
      <c r="A74" s="1">
        <v>33</v>
      </c>
      <c r="B74" s="5" t="s">
        <v>143</v>
      </c>
      <c r="C74" s="5" t="s">
        <v>88</v>
      </c>
      <c r="D74" s="5" t="s">
        <v>233</v>
      </c>
      <c r="E74" s="28">
        <v>20</v>
      </c>
      <c r="F74" s="28" t="s">
        <v>69</v>
      </c>
      <c r="G74" s="28">
        <v>2.92</v>
      </c>
      <c r="H74" s="84"/>
      <c r="I74" s="7">
        <f t="shared" si="17"/>
        <v>200</v>
      </c>
      <c r="J74" s="7">
        <f t="shared" si="18"/>
        <v>29.2</v>
      </c>
      <c r="K74" s="110">
        <f t="shared" si="15"/>
        <v>800</v>
      </c>
      <c r="L74" s="110">
        <f t="shared" si="4"/>
        <v>116.8</v>
      </c>
      <c r="M74" s="121" t="s">
        <v>272</v>
      </c>
      <c r="N74" s="120" t="s">
        <v>276</v>
      </c>
      <c r="O74" s="9">
        <f t="shared" si="19"/>
        <v>3400</v>
      </c>
      <c r="P74" s="49">
        <f t="shared" si="20"/>
        <v>496.4</v>
      </c>
      <c r="Q74" s="59"/>
      <c r="R74" s="47"/>
      <c r="S74" s="68"/>
      <c r="T74" s="68"/>
      <c r="U74" s="43"/>
      <c r="V74" s="62"/>
    </row>
    <row r="75" spans="1:22" s="18" customFormat="1" ht="17.25" thickTop="1" thickBot="1" x14ac:dyDescent="0.3">
      <c r="A75" s="98" t="s">
        <v>23</v>
      </c>
      <c r="B75" s="54" t="s">
        <v>289</v>
      </c>
      <c r="C75" s="54" t="s">
        <v>96</v>
      </c>
      <c r="D75" s="54" t="s">
        <v>288</v>
      </c>
      <c r="E75" s="99">
        <v>3</v>
      </c>
      <c r="F75" s="100" t="s">
        <v>157</v>
      </c>
      <c r="G75" s="99">
        <f>1.25*8.2*E75</f>
        <v>30.75</v>
      </c>
      <c r="H75" s="101"/>
      <c r="I75" s="7">
        <f t="shared" ref="I75" si="21">E75*10</f>
        <v>30</v>
      </c>
      <c r="J75" s="7">
        <f t="shared" si="18"/>
        <v>307.5</v>
      </c>
      <c r="K75" s="110">
        <f t="shared" si="15"/>
        <v>120</v>
      </c>
      <c r="L75" s="110">
        <f t="shared" si="4"/>
        <v>1230</v>
      </c>
      <c r="M75" s="120"/>
      <c r="N75" s="121" t="s">
        <v>280</v>
      </c>
      <c r="O75" s="9">
        <f t="shared" ref="O75" si="22">E75*170</f>
        <v>510</v>
      </c>
      <c r="P75" s="49">
        <f t="shared" ref="P75" si="23">G75*170</f>
        <v>5227.5</v>
      </c>
      <c r="Q75" s="59"/>
      <c r="R75" s="68"/>
      <c r="S75" s="68"/>
      <c r="T75" s="68"/>
      <c r="U75" s="69"/>
      <c r="V75" s="53"/>
    </row>
    <row r="76" spans="1:22" ht="17.25" thickTop="1" thickBot="1" x14ac:dyDescent="0.3">
      <c r="A76" s="1">
        <v>34</v>
      </c>
      <c r="B76" s="5" t="s">
        <v>65</v>
      </c>
      <c r="C76" s="5" t="s">
        <v>90</v>
      </c>
      <c r="D76" s="5" t="s">
        <v>144</v>
      </c>
      <c r="E76" s="28">
        <v>5</v>
      </c>
      <c r="F76" s="31" t="s">
        <v>68</v>
      </c>
      <c r="G76" s="28">
        <f>E76*2.3</f>
        <v>11.5</v>
      </c>
      <c r="H76" s="84"/>
      <c r="I76" s="7">
        <f t="shared" ref="I76:I84" si="24">E76*10</f>
        <v>50</v>
      </c>
      <c r="J76" s="7">
        <f t="shared" si="18"/>
        <v>115</v>
      </c>
      <c r="K76" s="110">
        <f t="shared" si="15"/>
        <v>200</v>
      </c>
      <c r="L76" s="110">
        <f t="shared" ref="L76:L123" si="25">G76*40</f>
        <v>460</v>
      </c>
      <c r="M76" s="121" t="s">
        <v>275</v>
      </c>
      <c r="N76" s="120"/>
      <c r="O76" s="9">
        <f t="shared" ref="O76:O83" si="26">E76*170</f>
        <v>850</v>
      </c>
      <c r="P76" s="49">
        <f t="shared" ref="P76:P83" si="27">G76*170</f>
        <v>1955</v>
      </c>
      <c r="Q76" s="59"/>
      <c r="R76" s="47"/>
      <c r="S76" s="68"/>
      <c r="T76" s="68"/>
      <c r="U76" s="43"/>
      <c r="V76" s="62"/>
    </row>
    <row r="77" spans="1:22" ht="17.25" thickTop="1" thickBot="1" x14ac:dyDescent="0.3">
      <c r="A77" s="1"/>
      <c r="B77" s="5"/>
      <c r="C77" s="5"/>
      <c r="D77" s="5"/>
      <c r="E77" s="15"/>
      <c r="F77" s="15"/>
      <c r="G77" s="16"/>
      <c r="H77" s="67"/>
      <c r="I77" s="67"/>
      <c r="J77" s="67"/>
      <c r="K77" s="110"/>
      <c r="L77" s="110"/>
      <c r="M77" s="121" t="s">
        <v>275</v>
      </c>
      <c r="N77" s="120"/>
      <c r="O77" s="24"/>
      <c r="P77" s="50"/>
      <c r="Q77" s="60"/>
      <c r="R77" s="15"/>
      <c r="S77" s="54"/>
      <c r="T77" s="54"/>
      <c r="U77" s="15"/>
      <c r="V77" s="62"/>
    </row>
    <row r="78" spans="1:22" ht="17.25" thickTop="1" thickBot="1" x14ac:dyDescent="0.3">
      <c r="A78" s="1">
        <v>35</v>
      </c>
      <c r="B78" s="54" t="s">
        <v>237</v>
      </c>
      <c r="C78" s="15" t="s">
        <v>90</v>
      </c>
      <c r="D78" s="54" t="s">
        <v>152</v>
      </c>
      <c r="E78" s="28">
        <v>1</v>
      </c>
      <c r="F78" s="28" t="s">
        <v>68</v>
      </c>
      <c r="G78" s="28">
        <v>1.6</v>
      </c>
      <c r="H78" s="84"/>
      <c r="I78" s="7">
        <f t="shared" si="24"/>
        <v>10</v>
      </c>
      <c r="J78" s="7">
        <f t="shared" si="18"/>
        <v>16</v>
      </c>
      <c r="K78" s="110">
        <f t="shared" si="15"/>
        <v>40</v>
      </c>
      <c r="L78" s="110">
        <f t="shared" si="25"/>
        <v>64</v>
      </c>
      <c r="M78" s="121" t="s">
        <v>275</v>
      </c>
      <c r="N78" s="120"/>
      <c r="O78" s="9">
        <f t="shared" si="26"/>
        <v>170</v>
      </c>
      <c r="P78" s="49">
        <f t="shared" si="27"/>
        <v>272</v>
      </c>
      <c r="Q78" s="59"/>
      <c r="R78" s="47"/>
      <c r="S78" s="68"/>
      <c r="T78" s="68"/>
      <c r="U78" s="43"/>
      <c r="V78" s="62"/>
    </row>
    <row r="79" spans="1:22" ht="17.25" thickTop="1" thickBot="1" x14ac:dyDescent="0.3">
      <c r="A79" s="1" t="s">
        <v>38</v>
      </c>
      <c r="B79" s="54" t="s">
        <v>236</v>
      </c>
      <c r="C79" s="5" t="s">
        <v>234</v>
      </c>
      <c r="D79" s="5" t="s">
        <v>235</v>
      </c>
      <c r="E79" s="28">
        <v>0.6</v>
      </c>
      <c r="F79" s="28" t="s">
        <v>68</v>
      </c>
      <c r="G79" s="28">
        <v>5.13</v>
      </c>
      <c r="H79" s="84"/>
      <c r="I79" s="7">
        <f t="shared" si="24"/>
        <v>6</v>
      </c>
      <c r="J79" s="7">
        <f t="shared" si="18"/>
        <v>51.3</v>
      </c>
      <c r="K79" s="110">
        <f t="shared" si="15"/>
        <v>24</v>
      </c>
      <c r="L79" s="110">
        <f t="shared" si="25"/>
        <v>205.2</v>
      </c>
      <c r="M79" s="121" t="s">
        <v>271</v>
      </c>
      <c r="N79" s="120" t="s">
        <v>276</v>
      </c>
      <c r="O79" s="9">
        <f t="shared" si="26"/>
        <v>102</v>
      </c>
      <c r="P79" s="49">
        <f t="shared" si="27"/>
        <v>872.1</v>
      </c>
      <c r="Q79" s="59"/>
      <c r="R79" s="47"/>
      <c r="S79" s="68"/>
      <c r="T79" s="68"/>
      <c r="U79" s="43"/>
      <c r="V79" s="62"/>
    </row>
    <row r="80" spans="1:22" ht="17.25" thickTop="1" thickBot="1" x14ac:dyDescent="0.3">
      <c r="A80" s="1" t="s">
        <v>39</v>
      </c>
      <c r="B80" s="95" t="s">
        <v>238</v>
      </c>
      <c r="C80" s="5" t="s">
        <v>90</v>
      </c>
      <c r="D80" s="54" t="s">
        <v>210</v>
      </c>
      <c r="E80" s="28">
        <v>2</v>
      </c>
      <c r="F80" s="28" t="s">
        <v>68</v>
      </c>
      <c r="G80" s="28">
        <v>5.6</v>
      </c>
      <c r="H80" s="84"/>
      <c r="I80" s="7">
        <f t="shared" si="24"/>
        <v>20</v>
      </c>
      <c r="J80" s="7">
        <f t="shared" si="18"/>
        <v>56</v>
      </c>
      <c r="K80" s="110">
        <f t="shared" si="15"/>
        <v>80</v>
      </c>
      <c r="L80" s="110">
        <f t="shared" si="25"/>
        <v>224</v>
      </c>
      <c r="M80" s="121" t="s">
        <v>275</v>
      </c>
      <c r="N80" s="120"/>
      <c r="O80" s="9">
        <f t="shared" si="26"/>
        <v>340</v>
      </c>
      <c r="P80" s="49">
        <f t="shared" si="27"/>
        <v>951.99999999999989</v>
      </c>
      <c r="Q80" s="59"/>
      <c r="R80" s="47"/>
      <c r="S80" s="68"/>
      <c r="T80" s="68"/>
      <c r="U80" s="43"/>
      <c r="V80" s="62"/>
    </row>
    <row r="81" spans="1:22" ht="17.25" thickTop="1" thickBot="1" x14ac:dyDescent="0.3">
      <c r="A81" s="1">
        <v>36</v>
      </c>
      <c r="B81" s="15" t="s">
        <v>13</v>
      </c>
      <c r="C81" s="5" t="s">
        <v>90</v>
      </c>
      <c r="D81" s="54" t="s">
        <v>12</v>
      </c>
      <c r="E81" s="28">
        <v>0.25</v>
      </c>
      <c r="F81" s="28" t="s">
        <v>68</v>
      </c>
      <c r="G81" s="28">
        <v>0.1</v>
      </c>
      <c r="H81" s="84"/>
      <c r="I81" s="7">
        <f t="shared" si="24"/>
        <v>2.5</v>
      </c>
      <c r="J81" s="7">
        <f t="shared" si="18"/>
        <v>1</v>
      </c>
      <c r="K81" s="110">
        <f t="shared" si="15"/>
        <v>10</v>
      </c>
      <c r="L81" s="110">
        <f t="shared" si="25"/>
        <v>4</v>
      </c>
      <c r="M81" s="121" t="s">
        <v>275</v>
      </c>
      <c r="N81" s="120"/>
      <c r="O81" s="9">
        <f t="shared" si="26"/>
        <v>42.5</v>
      </c>
      <c r="P81" s="49">
        <f t="shared" si="27"/>
        <v>17</v>
      </c>
      <c r="Q81" s="59"/>
      <c r="R81" s="47"/>
      <c r="S81" s="68"/>
      <c r="T81" s="68"/>
      <c r="U81" s="43"/>
      <c r="V81" s="62"/>
    </row>
    <row r="82" spans="1:22" ht="17.25" thickTop="1" thickBot="1" x14ac:dyDescent="0.3">
      <c r="A82" s="1" t="s">
        <v>62</v>
      </c>
      <c r="B82" s="15" t="s">
        <v>14</v>
      </c>
      <c r="C82" s="5" t="s">
        <v>90</v>
      </c>
      <c r="D82" s="54" t="s">
        <v>16</v>
      </c>
      <c r="E82" s="28">
        <v>0.25</v>
      </c>
      <c r="F82" s="28" t="s">
        <v>68</v>
      </c>
      <c r="G82" s="28">
        <v>0.1</v>
      </c>
      <c r="H82" s="84"/>
      <c r="I82" s="7">
        <f t="shared" si="24"/>
        <v>2.5</v>
      </c>
      <c r="J82" s="7">
        <f t="shared" si="18"/>
        <v>1</v>
      </c>
      <c r="K82" s="110">
        <f t="shared" si="15"/>
        <v>10</v>
      </c>
      <c r="L82" s="110">
        <f t="shared" si="25"/>
        <v>4</v>
      </c>
      <c r="M82" s="121" t="s">
        <v>275</v>
      </c>
      <c r="N82" s="120"/>
      <c r="O82" s="9">
        <f t="shared" si="26"/>
        <v>42.5</v>
      </c>
      <c r="P82" s="49">
        <f t="shared" si="27"/>
        <v>17</v>
      </c>
      <c r="Q82" s="59"/>
      <c r="R82" s="47"/>
      <c r="S82" s="68"/>
      <c r="T82" s="68"/>
      <c r="U82" s="43"/>
      <c r="V82" s="62"/>
    </row>
    <row r="83" spans="1:22" ht="17.25" thickTop="1" thickBot="1" x14ac:dyDescent="0.3">
      <c r="A83" s="1" t="s">
        <v>63</v>
      </c>
      <c r="B83" s="15" t="s">
        <v>15</v>
      </c>
      <c r="C83" s="5" t="s">
        <v>90</v>
      </c>
      <c r="D83" s="54" t="s">
        <v>18</v>
      </c>
      <c r="E83" s="28">
        <v>1</v>
      </c>
      <c r="F83" s="28" t="s">
        <v>68</v>
      </c>
      <c r="G83" s="28">
        <v>0.375</v>
      </c>
      <c r="H83" s="84"/>
      <c r="I83" s="7">
        <f t="shared" si="24"/>
        <v>10</v>
      </c>
      <c r="J83" s="7">
        <f t="shared" si="18"/>
        <v>3.75</v>
      </c>
      <c r="K83" s="110">
        <f t="shared" si="15"/>
        <v>40</v>
      </c>
      <c r="L83" s="110">
        <f t="shared" si="25"/>
        <v>15</v>
      </c>
      <c r="M83" s="121" t="s">
        <v>275</v>
      </c>
      <c r="N83" s="120"/>
      <c r="O83" s="9">
        <f t="shared" si="26"/>
        <v>170</v>
      </c>
      <c r="P83" s="49">
        <f t="shared" si="27"/>
        <v>63.75</v>
      </c>
      <c r="Q83" s="59"/>
      <c r="R83" s="47"/>
      <c r="S83" s="68"/>
      <c r="T83" s="68"/>
      <c r="U83" s="43"/>
      <c r="V83" s="62"/>
    </row>
    <row r="84" spans="1:22" ht="17.25" thickTop="1" thickBot="1" x14ac:dyDescent="0.3">
      <c r="A84" s="1" t="s">
        <v>64</v>
      </c>
      <c r="B84" s="15" t="s">
        <v>19</v>
      </c>
      <c r="C84" s="5" t="s">
        <v>90</v>
      </c>
      <c r="D84" s="54" t="s">
        <v>17</v>
      </c>
      <c r="E84" s="28">
        <v>1</v>
      </c>
      <c r="F84" s="28" t="s">
        <v>68</v>
      </c>
      <c r="G84" s="28">
        <v>0.375</v>
      </c>
      <c r="H84" s="84"/>
      <c r="I84" s="7">
        <f t="shared" si="24"/>
        <v>10</v>
      </c>
      <c r="J84" s="7">
        <f t="shared" si="18"/>
        <v>3.75</v>
      </c>
      <c r="K84" s="110">
        <f t="shared" si="15"/>
        <v>40</v>
      </c>
      <c r="L84" s="110">
        <f t="shared" si="25"/>
        <v>15</v>
      </c>
      <c r="M84" s="121" t="s">
        <v>275</v>
      </c>
      <c r="N84" s="120"/>
      <c r="O84" s="9">
        <f>E84*170</f>
        <v>170</v>
      </c>
      <c r="P84" s="49">
        <f>G84*170</f>
        <v>63.75</v>
      </c>
      <c r="Q84" s="59"/>
      <c r="R84" s="47"/>
      <c r="S84" s="68"/>
      <c r="T84" s="68"/>
      <c r="U84" s="43"/>
      <c r="V84" s="62"/>
    </row>
    <row r="85" spans="1:22" ht="16.5" thickTop="1" thickBot="1" x14ac:dyDescent="0.3">
      <c r="A85" s="1"/>
      <c r="B85" s="5"/>
      <c r="C85" s="5"/>
      <c r="D85" s="15"/>
      <c r="E85" s="16"/>
      <c r="F85" s="16"/>
      <c r="G85" s="16"/>
      <c r="H85" s="67"/>
      <c r="I85" s="67"/>
      <c r="J85" s="67"/>
      <c r="K85" s="110"/>
      <c r="L85" s="110"/>
      <c r="M85" s="24"/>
      <c r="N85" s="24"/>
      <c r="O85" s="24"/>
      <c r="P85" s="50"/>
      <c r="Q85" s="60"/>
      <c r="R85" s="16"/>
      <c r="S85" s="67"/>
      <c r="T85" s="67"/>
      <c r="U85" s="16"/>
      <c r="V85" s="62"/>
    </row>
    <row r="86" spans="1:22" ht="17.25" thickTop="1" thickBot="1" x14ac:dyDescent="0.3">
      <c r="A86" s="1">
        <v>40</v>
      </c>
      <c r="B86" s="5" t="s">
        <v>72</v>
      </c>
      <c r="C86" s="5" t="s">
        <v>90</v>
      </c>
      <c r="D86" s="54" t="s">
        <v>146</v>
      </c>
      <c r="E86" s="28">
        <v>2.5</v>
      </c>
      <c r="F86" s="28" t="s">
        <v>68</v>
      </c>
      <c r="G86" s="28">
        <v>17.21</v>
      </c>
      <c r="H86" s="84"/>
      <c r="I86" s="7">
        <f t="shared" ref="I86:I93" si="28">E86*10</f>
        <v>25</v>
      </c>
      <c r="J86" s="7">
        <f t="shared" si="18"/>
        <v>172.10000000000002</v>
      </c>
      <c r="K86" s="110">
        <f>E86*20</f>
        <v>50</v>
      </c>
      <c r="L86" s="110">
        <f t="shared" si="25"/>
        <v>688.40000000000009</v>
      </c>
      <c r="M86" s="121" t="s">
        <v>275</v>
      </c>
      <c r="N86" s="120"/>
      <c r="O86" s="9">
        <f t="shared" ref="O86:O93" si="29">E86*170</f>
        <v>425</v>
      </c>
      <c r="P86" s="49">
        <f t="shared" ref="P86:P93" si="30">G86*170</f>
        <v>2925.7000000000003</v>
      </c>
      <c r="Q86" s="59"/>
      <c r="R86" s="47"/>
      <c r="S86" s="68"/>
      <c r="T86" s="68"/>
      <c r="U86" s="43"/>
      <c r="V86" s="62"/>
    </row>
    <row r="87" spans="1:22" ht="17.25" thickTop="1" thickBot="1" x14ac:dyDescent="0.3">
      <c r="A87" s="1">
        <v>41</v>
      </c>
      <c r="B87" s="5" t="s">
        <v>70</v>
      </c>
      <c r="C87" s="5" t="s">
        <v>90</v>
      </c>
      <c r="D87" s="54" t="s">
        <v>147</v>
      </c>
      <c r="E87" s="28">
        <v>6</v>
      </c>
      <c r="F87" s="28" t="s">
        <v>68</v>
      </c>
      <c r="G87" s="28">
        <v>48.59</v>
      </c>
      <c r="H87" s="84"/>
      <c r="I87" s="7">
        <f t="shared" si="28"/>
        <v>60</v>
      </c>
      <c r="J87" s="7">
        <f t="shared" si="18"/>
        <v>485.90000000000003</v>
      </c>
      <c r="K87" s="110">
        <f t="shared" ref="K87:K102" si="31">E87*20</f>
        <v>120</v>
      </c>
      <c r="L87" s="110">
        <f t="shared" si="25"/>
        <v>1943.6000000000001</v>
      </c>
      <c r="M87" s="121" t="s">
        <v>275</v>
      </c>
      <c r="N87" s="120"/>
      <c r="O87" s="9">
        <f t="shared" si="29"/>
        <v>1020</v>
      </c>
      <c r="P87" s="49">
        <f t="shared" si="30"/>
        <v>8260.3000000000011</v>
      </c>
      <c r="Q87" s="59"/>
      <c r="R87" s="47"/>
      <c r="S87" s="68"/>
      <c r="T87" s="68"/>
      <c r="U87" s="43"/>
      <c r="V87" s="62"/>
    </row>
    <row r="88" spans="1:22" ht="17.25" thickTop="1" thickBot="1" x14ac:dyDescent="0.3">
      <c r="A88" s="1">
        <v>42</v>
      </c>
      <c r="B88" s="5" t="s">
        <v>0</v>
      </c>
      <c r="C88" s="5" t="s">
        <v>90</v>
      </c>
      <c r="D88" s="54" t="s">
        <v>148</v>
      </c>
      <c r="E88" s="28">
        <v>6</v>
      </c>
      <c r="F88" s="31" t="s">
        <v>157</v>
      </c>
      <c r="G88" s="28">
        <v>11.7</v>
      </c>
      <c r="H88" s="84"/>
      <c r="I88" s="7">
        <f t="shared" si="28"/>
        <v>60</v>
      </c>
      <c r="J88" s="7">
        <f t="shared" si="18"/>
        <v>117</v>
      </c>
      <c r="K88" s="110">
        <f t="shared" si="31"/>
        <v>120</v>
      </c>
      <c r="L88" s="110">
        <f t="shared" si="25"/>
        <v>468</v>
      </c>
      <c r="M88" s="121" t="s">
        <v>275</v>
      </c>
      <c r="N88" s="120"/>
      <c r="O88" s="9">
        <f t="shared" si="29"/>
        <v>1020</v>
      </c>
      <c r="P88" s="49">
        <f t="shared" si="30"/>
        <v>1988.9999999999998</v>
      </c>
      <c r="Q88" s="59"/>
      <c r="R88" s="47"/>
      <c r="S88" s="68"/>
      <c r="T88" s="68"/>
      <c r="U88" s="43"/>
      <c r="V88" s="62"/>
    </row>
    <row r="89" spans="1:22" ht="17.25" thickTop="1" thickBot="1" x14ac:dyDescent="0.3">
      <c r="A89" s="1">
        <v>43</v>
      </c>
      <c r="B89" s="5" t="s">
        <v>2</v>
      </c>
      <c r="C89" s="5" t="s">
        <v>90</v>
      </c>
      <c r="D89" s="15" t="s">
        <v>149</v>
      </c>
      <c r="E89" s="28">
        <v>6</v>
      </c>
      <c r="F89" s="31" t="s">
        <v>157</v>
      </c>
      <c r="G89" s="28">
        <v>1.32</v>
      </c>
      <c r="H89" s="84"/>
      <c r="I89" s="7">
        <f t="shared" si="28"/>
        <v>60</v>
      </c>
      <c r="J89" s="7">
        <f t="shared" si="18"/>
        <v>13.200000000000001</v>
      </c>
      <c r="K89" s="110">
        <f t="shared" si="31"/>
        <v>120</v>
      </c>
      <c r="L89" s="110">
        <f t="shared" si="25"/>
        <v>52.800000000000004</v>
      </c>
      <c r="M89" s="121" t="s">
        <v>275</v>
      </c>
      <c r="N89" s="120"/>
      <c r="O89" s="9">
        <f t="shared" si="29"/>
        <v>1020</v>
      </c>
      <c r="P89" s="49">
        <f t="shared" si="30"/>
        <v>224.4</v>
      </c>
      <c r="Q89" s="59"/>
      <c r="R89" s="47"/>
      <c r="S89" s="68"/>
      <c r="T89" s="68"/>
      <c r="U89" s="43"/>
      <c r="V89" s="62"/>
    </row>
    <row r="90" spans="1:22" ht="17.25" thickTop="1" thickBot="1" x14ac:dyDescent="0.3">
      <c r="A90" s="1">
        <v>44</v>
      </c>
      <c r="B90" s="5" t="s">
        <v>3</v>
      </c>
      <c r="C90" s="5" t="s">
        <v>90</v>
      </c>
      <c r="D90" s="15" t="s">
        <v>150</v>
      </c>
      <c r="E90" s="28">
        <v>6</v>
      </c>
      <c r="F90" s="31" t="s">
        <v>157</v>
      </c>
      <c r="G90" s="28">
        <v>35.1</v>
      </c>
      <c r="H90" s="84"/>
      <c r="I90" s="7">
        <f t="shared" si="28"/>
        <v>60</v>
      </c>
      <c r="J90" s="7">
        <f t="shared" si="18"/>
        <v>351</v>
      </c>
      <c r="K90" s="110">
        <f t="shared" si="31"/>
        <v>120</v>
      </c>
      <c r="L90" s="110">
        <f t="shared" si="25"/>
        <v>1404</v>
      </c>
      <c r="M90" s="121" t="s">
        <v>275</v>
      </c>
      <c r="N90" s="120"/>
      <c r="O90" s="9">
        <f t="shared" si="29"/>
        <v>1020</v>
      </c>
      <c r="P90" s="49">
        <f t="shared" si="30"/>
        <v>5967</v>
      </c>
      <c r="Q90" s="59"/>
      <c r="R90" s="47"/>
      <c r="S90" s="68"/>
      <c r="T90" s="68"/>
      <c r="U90" s="43"/>
      <c r="V90" s="62"/>
    </row>
    <row r="91" spans="1:22" ht="17.25" thickTop="1" thickBot="1" x14ac:dyDescent="0.3">
      <c r="A91" s="1">
        <v>45</v>
      </c>
      <c r="B91" s="5" t="s">
        <v>4</v>
      </c>
      <c r="C91" s="5" t="s">
        <v>90</v>
      </c>
      <c r="D91" s="15" t="s">
        <v>151</v>
      </c>
      <c r="E91" s="28">
        <v>6</v>
      </c>
      <c r="F91" s="31" t="s">
        <v>157</v>
      </c>
      <c r="G91" s="28">
        <v>8.1</v>
      </c>
      <c r="H91" s="84"/>
      <c r="I91" s="7">
        <f t="shared" si="28"/>
        <v>60</v>
      </c>
      <c r="J91" s="7">
        <f t="shared" si="18"/>
        <v>81</v>
      </c>
      <c r="K91" s="110">
        <f t="shared" si="31"/>
        <v>120</v>
      </c>
      <c r="L91" s="110">
        <f t="shared" si="25"/>
        <v>324</v>
      </c>
      <c r="M91" s="121" t="s">
        <v>275</v>
      </c>
      <c r="N91" s="120"/>
      <c r="O91" s="9">
        <f t="shared" si="29"/>
        <v>1020</v>
      </c>
      <c r="P91" s="49">
        <f t="shared" si="30"/>
        <v>1377</v>
      </c>
      <c r="Q91" s="59"/>
      <c r="R91" s="47"/>
      <c r="S91" s="68"/>
      <c r="T91" s="68"/>
      <c r="U91" s="43"/>
      <c r="V91" s="62"/>
    </row>
    <row r="92" spans="1:22" ht="17.25" thickTop="1" thickBot="1" x14ac:dyDescent="0.3">
      <c r="A92" s="1">
        <v>46</v>
      </c>
      <c r="B92" s="5" t="s">
        <v>73</v>
      </c>
      <c r="C92" s="5" t="s">
        <v>90</v>
      </c>
      <c r="D92" s="54" t="s">
        <v>154</v>
      </c>
      <c r="E92" s="28">
        <v>4</v>
      </c>
      <c r="F92" s="31" t="s">
        <v>157</v>
      </c>
      <c r="G92" s="28">
        <v>5.2</v>
      </c>
      <c r="H92" s="84"/>
      <c r="I92" s="7">
        <f t="shared" si="28"/>
        <v>40</v>
      </c>
      <c r="J92" s="7">
        <f t="shared" si="18"/>
        <v>52</v>
      </c>
      <c r="K92" s="110">
        <f t="shared" si="31"/>
        <v>80</v>
      </c>
      <c r="L92" s="110">
        <f t="shared" si="25"/>
        <v>208</v>
      </c>
      <c r="M92" s="121" t="s">
        <v>275</v>
      </c>
      <c r="N92" s="120"/>
      <c r="O92" s="9">
        <f t="shared" si="29"/>
        <v>680</v>
      </c>
      <c r="P92" s="49">
        <f t="shared" si="30"/>
        <v>884</v>
      </c>
      <c r="Q92" s="59"/>
      <c r="R92" s="47"/>
      <c r="S92" s="68"/>
      <c r="T92" s="68"/>
      <c r="U92" s="43"/>
      <c r="V92" s="62"/>
    </row>
    <row r="93" spans="1:22" ht="17.25" thickTop="1" thickBot="1" x14ac:dyDescent="0.3">
      <c r="A93" s="1">
        <v>47</v>
      </c>
      <c r="B93" s="5" t="s">
        <v>73</v>
      </c>
      <c r="C93" s="5" t="s">
        <v>90</v>
      </c>
      <c r="D93" s="15" t="s">
        <v>155</v>
      </c>
      <c r="E93" s="28">
        <v>4</v>
      </c>
      <c r="F93" s="31" t="s">
        <v>157</v>
      </c>
      <c r="G93" s="28">
        <v>0.84</v>
      </c>
      <c r="H93" s="84"/>
      <c r="I93" s="7">
        <f t="shared" si="28"/>
        <v>40</v>
      </c>
      <c r="J93" s="7">
        <f t="shared" si="18"/>
        <v>8.4</v>
      </c>
      <c r="K93" s="110">
        <f t="shared" si="31"/>
        <v>80</v>
      </c>
      <c r="L93" s="110">
        <f t="shared" si="25"/>
        <v>33.6</v>
      </c>
      <c r="M93" s="121" t="s">
        <v>275</v>
      </c>
      <c r="N93" s="120"/>
      <c r="O93" s="9">
        <f t="shared" si="29"/>
        <v>680</v>
      </c>
      <c r="P93" s="49">
        <f t="shared" si="30"/>
        <v>142.79999999999998</v>
      </c>
      <c r="Q93" s="59"/>
      <c r="R93" s="47"/>
      <c r="S93" s="68"/>
      <c r="T93" s="68"/>
      <c r="U93" s="43"/>
      <c r="V93" s="62"/>
    </row>
    <row r="94" spans="1:22" ht="16.5" thickTop="1" thickBot="1" x14ac:dyDescent="0.3">
      <c r="A94" s="1"/>
      <c r="B94" s="39"/>
      <c r="D94" s="23"/>
      <c r="E94" s="16"/>
      <c r="F94" s="16"/>
      <c r="G94" s="16"/>
      <c r="H94" s="20"/>
      <c r="I94" s="24"/>
      <c r="J94" s="24"/>
      <c r="K94" s="110"/>
      <c r="L94" s="110"/>
      <c r="M94" s="24"/>
      <c r="N94" s="24"/>
      <c r="O94" s="24"/>
      <c r="P94" s="50"/>
      <c r="Q94" s="60"/>
      <c r="R94" s="16"/>
      <c r="S94" s="67"/>
      <c r="T94" s="67"/>
      <c r="U94" s="16"/>
      <c r="V94" s="62"/>
    </row>
    <row r="95" spans="1:22" ht="17.25" thickTop="1" thickBot="1" x14ac:dyDescent="0.3">
      <c r="A95" s="1" t="s">
        <v>24</v>
      </c>
      <c r="B95" s="5" t="s">
        <v>74</v>
      </c>
      <c r="C95" s="5" t="s">
        <v>90</v>
      </c>
      <c r="D95" s="15" t="s">
        <v>146</v>
      </c>
      <c r="E95" s="28">
        <v>2.5</v>
      </c>
      <c r="F95" s="28" t="s">
        <v>68</v>
      </c>
      <c r="G95" s="28">
        <v>17.21</v>
      </c>
      <c r="H95" s="84"/>
      <c r="I95" s="7">
        <f t="shared" ref="I95:I102" si="32">E95*10</f>
        <v>25</v>
      </c>
      <c r="J95" s="7">
        <f t="shared" ref="J95:J102" si="33">G95*10</f>
        <v>172.10000000000002</v>
      </c>
      <c r="K95" s="110">
        <f t="shared" si="31"/>
        <v>50</v>
      </c>
      <c r="L95" s="110">
        <f t="shared" si="25"/>
        <v>688.40000000000009</v>
      </c>
      <c r="M95" s="121" t="s">
        <v>275</v>
      </c>
      <c r="N95" s="120"/>
      <c r="O95" s="9">
        <f t="shared" ref="O95:O102" si="34">E95*170</f>
        <v>425</v>
      </c>
      <c r="P95" s="49">
        <f t="shared" ref="P95:P102" si="35">G95*170</f>
        <v>2925.7000000000003</v>
      </c>
      <c r="Q95" s="59"/>
      <c r="R95" s="47"/>
      <c r="S95" s="68"/>
      <c r="T95" s="68"/>
      <c r="U95" s="43"/>
      <c r="V95" s="62"/>
    </row>
    <row r="96" spans="1:22" ht="17.25" thickTop="1" thickBot="1" x14ac:dyDescent="0.3">
      <c r="A96" s="1" t="s">
        <v>25</v>
      </c>
      <c r="B96" s="5" t="s">
        <v>71</v>
      </c>
      <c r="C96" s="5" t="s">
        <v>90</v>
      </c>
      <c r="D96" s="15" t="s">
        <v>147</v>
      </c>
      <c r="E96" s="28">
        <v>6</v>
      </c>
      <c r="F96" s="28" t="s">
        <v>68</v>
      </c>
      <c r="G96" s="28">
        <v>48.59</v>
      </c>
      <c r="H96" s="84"/>
      <c r="I96" s="7">
        <f t="shared" si="32"/>
        <v>60</v>
      </c>
      <c r="J96" s="7">
        <f t="shared" si="33"/>
        <v>485.90000000000003</v>
      </c>
      <c r="K96" s="110">
        <f t="shared" si="31"/>
        <v>120</v>
      </c>
      <c r="L96" s="110">
        <f t="shared" si="25"/>
        <v>1943.6000000000001</v>
      </c>
      <c r="M96" s="121" t="s">
        <v>275</v>
      </c>
      <c r="N96" s="120"/>
      <c r="O96" s="9">
        <f t="shared" si="34"/>
        <v>1020</v>
      </c>
      <c r="P96" s="49">
        <f t="shared" si="35"/>
        <v>8260.3000000000011</v>
      </c>
      <c r="Q96" s="59"/>
      <c r="R96" s="47"/>
      <c r="S96" s="68"/>
      <c r="T96" s="68"/>
      <c r="U96" s="43"/>
      <c r="V96" s="62"/>
    </row>
    <row r="97" spans="1:22" ht="17.25" thickTop="1" thickBot="1" x14ac:dyDescent="0.3">
      <c r="A97" s="1" t="s">
        <v>26</v>
      </c>
      <c r="B97" s="5" t="s">
        <v>1</v>
      </c>
      <c r="C97" s="5" t="s">
        <v>90</v>
      </c>
      <c r="D97" s="15" t="s">
        <v>148</v>
      </c>
      <c r="E97" s="28">
        <v>6</v>
      </c>
      <c r="F97" s="31" t="s">
        <v>157</v>
      </c>
      <c r="G97" s="28">
        <v>11.7</v>
      </c>
      <c r="H97" s="84"/>
      <c r="I97" s="7">
        <f t="shared" si="32"/>
        <v>60</v>
      </c>
      <c r="J97" s="7">
        <f t="shared" si="33"/>
        <v>117</v>
      </c>
      <c r="K97" s="110">
        <f t="shared" si="31"/>
        <v>120</v>
      </c>
      <c r="L97" s="110">
        <f t="shared" si="25"/>
        <v>468</v>
      </c>
      <c r="M97" s="121" t="s">
        <v>275</v>
      </c>
      <c r="N97" s="120"/>
      <c r="O97" s="9">
        <f t="shared" si="34"/>
        <v>1020</v>
      </c>
      <c r="P97" s="49">
        <f t="shared" si="35"/>
        <v>1988.9999999999998</v>
      </c>
      <c r="Q97" s="59"/>
      <c r="R97" s="47"/>
      <c r="S97" s="68"/>
      <c r="T97" s="68"/>
      <c r="U97" s="43"/>
      <c r="V97" s="62"/>
    </row>
    <row r="98" spans="1:22" ht="17.25" thickTop="1" thickBot="1" x14ac:dyDescent="0.3">
      <c r="A98" s="1" t="s">
        <v>27</v>
      </c>
      <c r="B98" s="5" t="s">
        <v>1</v>
      </c>
      <c r="C98" s="5" t="s">
        <v>90</v>
      </c>
      <c r="D98" s="15" t="s">
        <v>149</v>
      </c>
      <c r="E98" s="28">
        <v>6</v>
      </c>
      <c r="F98" s="31" t="s">
        <v>157</v>
      </c>
      <c r="G98" s="28">
        <v>1.32</v>
      </c>
      <c r="H98" s="84"/>
      <c r="I98" s="7">
        <f t="shared" si="32"/>
        <v>60</v>
      </c>
      <c r="J98" s="7">
        <f t="shared" si="33"/>
        <v>13.200000000000001</v>
      </c>
      <c r="K98" s="110">
        <f t="shared" si="31"/>
        <v>120</v>
      </c>
      <c r="L98" s="110">
        <f t="shared" si="25"/>
        <v>52.800000000000004</v>
      </c>
      <c r="M98" s="121" t="s">
        <v>275</v>
      </c>
      <c r="N98" s="120"/>
      <c r="O98" s="9">
        <f t="shared" si="34"/>
        <v>1020</v>
      </c>
      <c r="P98" s="49">
        <f t="shared" si="35"/>
        <v>224.4</v>
      </c>
      <c r="Q98" s="59"/>
      <c r="R98" s="47"/>
      <c r="S98" s="68"/>
      <c r="T98" s="68"/>
      <c r="U98" s="43"/>
      <c r="V98" s="62"/>
    </row>
    <row r="99" spans="1:22" ht="17.25" thickTop="1" thickBot="1" x14ac:dyDescent="0.3">
      <c r="A99" s="1" t="s">
        <v>28</v>
      </c>
      <c r="B99" s="5" t="s">
        <v>5</v>
      </c>
      <c r="C99" s="5" t="s">
        <v>90</v>
      </c>
      <c r="D99" s="15" t="s">
        <v>150</v>
      </c>
      <c r="E99" s="28">
        <v>6</v>
      </c>
      <c r="F99" s="31" t="s">
        <v>157</v>
      </c>
      <c r="G99" s="28">
        <v>35.1</v>
      </c>
      <c r="H99" s="84"/>
      <c r="I99" s="7">
        <f t="shared" si="32"/>
        <v>60</v>
      </c>
      <c r="J99" s="7">
        <f t="shared" si="33"/>
        <v>351</v>
      </c>
      <c r="K99" s="110">
        <f t="shared" si="31"/>
        <v>120</v>
      </c>
      <c r="L99" s="110">
        <f t="shared" si="25"/>
        <v>1404</v>
      </c>
      <c r="M99" s="121" t="s">
        <v>275</v>
      </c>
      <c r="N99" s="120"/>
      <c r="O99" s="9">
        <f t="shared" si="34"/>
        <v>1020</v>
      </c>
      <c r="P99" s="49">
        <f t="shared" si="35"/>
        <v>5967</v>
      </c>
      <c r="Q99" s="59"/>
      <c r="R99" s="47"/>
      <c r="S99" s="68"/>
      <c r="T99" s="68"/>
      <c r="U99" s="43"/>
      <c r="V99" s="62"/>
    </row>
    <row r="100" spans="1:22" ht="17.25" thickTop="1" thickBot="1" x14ac:dyDescent="0.3">
      <c r="A100" s="1" t="s">
        <v>29</v>
      </c>
      <c r="B100" s="5" t="s">
        <v>5</v>
      </c>
      <c r="C100" s="5" t="s">
        <v>90</v>
      </c>
      <c r="D100" s="15" t="s">
        <v>151</v>
      </c>
      <c r="E100" s="28">
        <v>6</v>
      </c>
      <c r="F100" s="31" t="s">
        <v>157</v>
      </c>
      <c r="G100" s="28">
        <v>8.1</v>
      </c>
      <c r="H100" s="84"/>
      <c r="I100" s="7">
        <f t="shared" si="32"/>
        <v>60</v>
      </c>
      <c r="J100" s="7">
        <f t="shared" si="33"/>
        <v>81</v>
      </c>
      <c r="K100" s="110">
        <f t="shared" si="31"/>
        <v>120</v>
      </c>
      <c r="L100" s="110">
        <f t="shared" si="25"/>
        <v>324</v>
      </c>
      <c r="M100" s="121" t="s">
        <v>275</v>
      </c>
      <c r="N100" s="120"/>
      <c r="O100" s="9">
        <f t="shared" si="34"/>
        <v>1020</v>
      </c>
      <c r="P100" s="49">
        <f t="shared" si="35"/>
        <v>1377</v>
      </c>
      <c r="Q100" s="59"/>
      <c r="R100" s="47"/>
      <c r="S100" s="68"/>
      <c r="T100" s="68"/>
      <c r="U100" s="43"/>
      <c r="V100" s="62"/>
    </row>
    <row r="101" spans="1:22" ht="17.25" thickTop="1" thickBot="1" x14ac:dyDescent="0.3">
      <c r="A101" s="1" t="s">
        <v>30</v>
      </c>
      <c r="B101" s="5" t="s">
        <v>75</v>
      </c>
      <c r="C101" s="5" t="s">
        <v>90</v>
      </c>
      <c r="D101" s="15" t="s">
        <v>154</v>
      </c>
      <c r="E101" s="28">
        <v>4</v>
      </c>
      <c r="F101" s="31" t="s">
        <v>157</v>
      </c>
      <c r="G101" s="28">
        <v>5.2</v>
      </c>
      <c r="H101" s="84"/>
      <c r="I101" s="7">
        <f t="shared" si="32"/>
        <v>40</v>
      </c>
      <c r="J101" s="7">
        <f t="shared" si="33"/>
        <v>52</v>
      </c>
      <c r="K101" s="110">
        <f t="shared" si="31"/>
        <v>80</v>
      </c>
      <c r="L101" s="110">
        <f t="shared" si="25"/>
        <v>208</v>
      </c>
      <c r="M101" s="121" t="s">
        <v>275</v>
      </c>
      <c r="N101" s="120"/>
      <c r="O101" s="9">
        <f t="shared" si="34"/>
        <v>680</v>
      </c>
      <c r="P101" s="49">
        <f t="shared" si="35"/>
        <v>884</v>
      </c>
      <c r="Q101" s="59"/>
      <c r="R101" s="47"/>
      <c r="S101" s="68"/>
      <c r="T101" s="68"/>
      <c r="U101" s="43"/>
      <c r="V101" s="62"/>
    </row>
    <row r="102" spans="1:22" ht="17.25" thickTop="1" thickBot="1" x14ac:dyDescent="0.3">
      <c r="A102" s="1">
        <v>47</v>
      </c>
      <c r="B102" s="5" t="s">
        <v>76</v>
      </c>
      <c r="C102" s="5" t="s">
        <v>90</v>
      </c>
      <c r="D102" s="15" t="s">
        <v>155</v>
      </c>
      <c r="E102" s="28">
        <v>4</v>
      </c>
      <c r="F102" s="31" t="s">
        <v>157</v>
      </c>
      <c r="G102" s="28">
        <v>0.84</v>
      </c>
      <c r="H102" s="84"/>
      <c r="I102" s="7">
        <f t="shared" si="32"/>
        <v>40</v>
      </c>
      <c r="J102" s="7">
        <f t="shared" si="33"/>
        <v>8.4</v>
      </c>
      <c r="K102" s="110">
        <f t="shared" si="31"/>
        <v>80</v>
      </c>
      <c r="L102" s="110">
        <f t="shared" si="25"/>
        <v>33.6</v>
      </c>
      <c r="M102" s="121" t="s">
        <v>275</v>
      </c>
      <c r="N102" s="120"/>
      <c r="O102" s="9">
        <f t="shared" si="34"/>
        <v>680</v>
      </c>
      <c r="P102" s="49">
        <f t="shared" si="35"/>
        <v>142.79999999999998</v>
      </c>
      <c r="Q102" s="59"/>
      <c r="R102" s="47"/>
      <c r="S102" s="68"/>
      <c r="T102" s="68"/>
      <c r="U102" s="43"/>
      <c r="V102" s="62"/>
    </row>
    <row r="103" spans="1:22" ht="16.5" thickTop="1" thickBot="1" x14ac:dyDescent="0.3">
      <c r="A103" s="1"/>
      <c r="B103" s="40"/>
      <c r="D103" s="40"/>
      <c r="E103" s="15"/>
      <c r="F103" s="15"/>
      <c r="G103" s="15"/>
      <c r="H103" s="21"/>
      <c r="I103" s="24">
        <f>E103*10</f>
        <v>0</v>
      </c>
      <c r="J103" s="24">
        <f t="shared" si="18"/>
        <v>0</v>
      </c>
      <c r="K103" s="110"/>
      <c r="L103" s="110">
        <f t="shared" si="25"/>
        <v>0</v>
      </c>
      <c r="M103" s="24"/>
      <c r="N103" s="24"/>
      <c r="O103" s="24">
        <f>E103*170</f>
        <v>0</v>
      </c>
      <c r="P103" s="50">
        <f>G103*170</f>
        <v>0</v>
      </c>
      <c r="Q103" s="60"/>
      <c r="R103" s="15"/>
      <c r="S103" s="54"/>
      <c r="T103" s="54"/>
      <c r="U103" s="15"/>
      <c r="V103" s="62"/>
    </row>
    <row r="104" spans="1:22" ht="17.25" thickTop="1" thickBot="1" x14ac:dyDescent="0.3">
      <c r="A104" s="1">
        <v>48</v>
      </c>
      <c r="B104" s="15" t="s">
        <v>9</v>
      </c>
      <c r="C104" s="5" t="s">
        <v>90</v>
      </c>
      <c r="D104" t="s">
        <v>242</v>
      </c>
      <c r="E104" s="28">
        <v>60</v>
      </c>
      <c r="F104" s="28" t="s">
        <v>68</v>
      </c>
      <c r="G104" s="28">
        <f>E104*0.54</f>
        <v>32.400000000000006</v>
      </c>
      <c r="H104" s="84"/>
      <c r="I104" s="7">
        <f>E104*10</f>
        <v>600</v>
      </c>
      <c r="J104" s="7">
        <f t="shared" si="18"/>
        <v>324.00000000000006</v>
      </c>
      <c r="K104" s="110">
        <f t="shared" si="15"/>
        <v>2400</v>
      </c>
      <c r="L104" s="110">
        <f t="shared" si="25"/>
        <v>1296.0000000000002</v>
      </c>
      <c r="M104" s="121" t="s">
        <v>275</v>
      </c>
      <c r="N104" s="120" t="s">
        <v>270</v>
      </c>
      <c r="O104" s="9">
        <f>E104*170</f>
        <v>10200</v>
      </c>
      <c r="P104" s="49">
        <f>G104*170</f>
        <v>5508.0000000000009</v>
      </c>
      <c r="Q104" s="59"/>
      <c r="R104" s="47">
        <v>6000</v>
      </c>
      <c r="S104" s="68"/>
      <c r="T104" s="68"/>
      <c r="U104" s="43"/>
      <c r="V104" s="62"/>
    </row>
    <row r="105" spans="1:22" ht="17.25" thickTop="1" thickBot="1" x14ac:dyDescent="0.3">
      <c r="A105" s="1">
        <v>49</v>
      </c>
      <c r="B105" s="5" t="s">
        <v>77</v>
      </c>
      <c r="C105" s="5" t="s">
        <v>101</v>
      </c>
      <c r="D105" s="54" t="s">
        <v>183</v>
      </c>
      <c r="E105" s="28">
        <v>6</v>
      </c>
      <c r="F105" s="31" t="s">
        <v>157</v>
      </c>
      <c r="G105" s="28"/>
      <c r="H105" s="32" t="s">
        <v>199</v>
      </c>
      <c r="I105" s="7">
        <f>E105*10</f>
        <v>60</v>
      </c>
      <c r="J105" s="7">
        <f t="shared" si="18"/>
        <v>0</v>
      </c>
      <c r="K105" s="110">
        <f t="shared" si="15"/>
        <v>240</v>
      </c>
      <c r="L105" s="110">
        <f t="shared" si="25"/>
        <v>0</v>
      </c>
      <c r="M105" s="121" t="s">
        <v>275</v>
      </c>
      <c r="N105" s="120"/>
      <c r="O105" s="9">
        <f>E105*170</f>
        <v>1020</v>
      </c>
      <c r="P105" s="49">
        <f>G105*170</f>
        <v>0</v>
      </c>
      <c r="Q105" s="59"/>
      <c r="R105" s="47"/>
      <c r="S105" s="68"/>
      <c r="T105" s="68"/>
      <c r="U105" s="43"/>
      <c r="V105" s="62"/>
    </row>
    <row r="106" spans="1:22" ht="17.25" thickTop="1" thickBot="1" x14ac:dyDescent="0.3">
      <c r="A106" s="1">
        <v>50</v>
      </c>
      <c r="B106" s="15" t="s">
        <v>99</v>
      </c>
      <c r="C106" s="15" t="s">
        <v>90</v>
      </c>
      <c r="D106" s="15" t="s">
        <v>105</v>
      </c>
      <c r="E106" s="28">
        <v>96</v>
      </c>
      <c r="F106" s="31" t="s">
        <v>157</v>
      </c>
      <c r="G106" s="28">
        <v>97.92</v>
      </c>
      <c r="H106" s="84"/>
      <c r="I106" s="25">
        <f>E106*10</f>
        <v>960</v>
      </c>
      <c r="J106" s="7">
        <f t="shared" si="18"/>
        <v>979.2</v>
      </c>
      <c r="K106" s="110">
        <f t="shared" si="15"/>
        <v>3840</v>
      </c>
      <c r="L106" s="110">
        <f t="shared" si="25"/>
        <v>3916.8</v>
      </c>
      <c r="M106" s="121" t="s">
        <v>275</v>
      </c>
      <c r="N106" s="120" t="s">
        <v>277</v>
      </c>
      <c r="O106" s="9">
        <f>E106*170</f>
        <v>16320</v>
      </c>
      <c r="P106" s="49">
        <f>G106*170</f>
        <v>16646.400000000001</v>
      </c>
      <c r="Q106" s="59"/>
      <c r="R106" s="68"/>
      <c r="S106" s="68"/>
      <c r="T106" s="68"/>
      <c r="U106" s="69"/>
      <c r="V106" s="62"/>
    </row>
    <row r="107" spans="1:22" ht="20.25" thickTop="1" thickBot="1" x14ac:dyDescent="0.35">
      <c r="A107" s="1"/>
      <c r="D107" s="85" t="s">
        <v>231</v>
      </c>
      <c r="E107" s="18"/>
      <c r="F107" s="18"/>
      <c r="G107" s="89">
        <f>SUM(G69:G106)</f>
        <v>471.13999999999993</v>
      </c>
      <c r="H107" s="18"/>
      <c r="I107" s="18"/>
      <c r="J107" s="18"/>
      <c r="K107" s="109"/>
      <c r="L107" s="89">
        <f>SUM(L69:L106)</f>
        <v>18845.599999999999</v>
      </c>
      <c r="M107" s="18"/>
      <c r="N107" s="18"/>
      <c r="O107" s="18"/>
      <c r="P107" s="18"/>
      <c r="Q107" s="18"/>
      <c r="R107" s="18"/>
      <c r="S107" s="18"/>
      <c r="T107" s="18"/>
      <c r="U107" s="18"/>
    </row>
    <row r="108" spans="1:22" ht="16.5" thickTop="1" thickBot="1" x14ac:dyDescent="0.3">
      <c r="A108" s="1"/>
      <c r="E108" s="18"/>
      <c r="F108" s="18"/>
      <c r="G108" s="18"/>
      <c r="H108" s="18"/>
      <c r="I108" s="18"/>
      <c r="J108" s="18"/>
      <c r="K108" s="109"/>
      <c r="L108" s="110">
        <f t="shared" si="25"/>
        <v>0</v>
      </c>
      <c r="M108" s="18"/>
      <c r="N108" s="18"/>
      <c r="O108" s="18"/>
      <c r="P108" s="18"/>
      <c r="Q108" s="18"/>
      <c r="R108" s="18"/>
      <c r="S108" s="18"/>
      <c r="T108" s="18"/>
      <c r="U108" s="18"/>
    </row>
    <row r="109" spans="1:22" ht="16.5" thickTop="1" thickBot="1" x14ac:dyDescent="0.3">
      <c r="A109" s="17" t="s">
        <v>230</v>
      </c>
      <c r="E109" s="18"/>
      <c r="F109" s="18"/>
      <c r="G109" s="18"/>
      <c r="H109" s="18"/>
      <c r="I109" s="18"/>
      <c r="J109" s="18"/>
      <c r="K109" s="109"/>
      <c r="L109" s="110">
        <f t="shared" si="25"/>
        <v>0</v>
      </c>
      <c r="M109" s="18"/>
      <c r="N109" s="18"/>
      <c r="O109" s="18"/>
      <c r="P109" s="18"/>
      <c r="Q109" s="18"/>
      <c r="R109" s="18"/>
      <c r="S109" s="18"/>
      <c r="T109" s="18"/>
      <c r="U109" s="18"/>
    </row>
    <row r="110" spans="1:22" ht="16.5" thickTop="1" thickBot="1" x14ac:dyDescent="0.3">
      <c r="K110" s="109"/>
      <c r="L110" s="110">
        <f t="shared" si="25"/>
        <v>0</v>
      </c>
      <c r="M110" s="18"/>
      <c r="N110" s="18"/>
    </row>
    <row r="111" spans="1:22" ht="17.25" thickTop="1" thickBot="1" x14ac:dyDescent="0.3">
      <c r="A111" s="1">
        <v>53</v>
      </c>
      <c r="B111" s="5" t="s">
        <v>216</v>
      </c>
      <c r="C111" s="5" t="s">
        <v>90</v>
      </c>
      <c r="D111" s="5" t="s">
        <v>214</v>
      </c>
      <c r="E111" s="96">
        <v>0.01</v>
      </c>
      <c r="F111" s="102" t="s">
        <v>215</v>
      </c>
      <c r="G111" s="28">
        <v>0.27</v>
      </c>
      <c r="H111" s="84"/>
      <c r="I111" s="7">
        <f t="shared" ref="I111:I123" si="36">E111*10</f>
        <v>0.1</v>
      </c>
      <c r="J111" s="7">
        <f>G111*10</f>
        <v>2.7</v>
      </c>
      <c r="K111" s="110">
        <f t="shared" ref="K111:K123" si="37">E111*40</f>
        <v>0.4</v>
      </c>
      <c r="L111" s="110">
        <f t="shared" si="25"/>
        <v>10.8</v>
      </c>
      <c r="M111" s="121" t="s">
        <v>281</v>
      </c>
      <c r="N111" s="120"/>
      <c r="O111" s="9">
        <f>E111*170</f>
        <v>1.7</v>
      </c>
      <c r="P111" s="49">
        <f>G111*170</f>
        <v>45.900000000000006</v>
      </c>
      <c r="Q111" s="52"/>
      <c r="R111" s="48"/>
      <c r="S111" s="64"/>
      <c r="T111" s="64"/>
      <c r="U111" s="44"/>
      <c r="V111" s="62"/>
    </row>
    <row r="112" spans="1:22" ht="17.25" thickTop="1" thickBot="1" x14ac:dyDescent="0.3">
      <c r="A112" s="1">
        <v>54</v>
      </c>
      <c r="B112" s="54" t="s">
        <v>217</v>
      </c>
      <c r="C112" s="15" t="s">
        <v>90</v>
      </c>
      <c r="D112" s="54" t="s">
        <v>243</v>
      </c>
      <c r="E112" s="96">
        <v>2</v>
      </c>
      <c r="F112" s="102" t="s">
        <v>68</v>
      </c>
      <c r="G112" s="28">
        <v>1.5</v>
      </c>
      <c r="H112" s="84"/>
      <c r="I112" s="7">
        <f t="shared" si="36"/>
        <v>20</v>
      </c>
      <c r="J112" s="7">
        <f t="shared" ref="J112:J123" si="38">G112*10</f>
        <v>15</v>
      </c>
      <c r="K112" s="110">
        <f t="shared" si="37"/>
        <v>80</v>
      </c>
      <c r="L112" s="110">
        <f t="shared" si="25"/>
        <v>60</v>
      </c>
      <c r="M112" s="121" t="s">
        <v>281</v>
      </c>
      <c r="N112" s="120"/>
      <c r="O112" s="9">
        <f t="shared" ref="O112:O123" si="39">E112*170</f>
        <v>340</v>
      </c>
      <c r="P112" s="49">
        <f t="shared" ref="P112:P123" si="40">G112*170</f>
        <v>255</v>
      </c>
      <c r="Q112" s="52"/>
      <c r="R112" s="48"/>
      <c r="S112" s="64"/>
      <c r="T112" s="64"/>
      <c r="U112" s="44"/>
      <c r="V112" s="62"/>
    </row>
    <row r="113" spans="1:22" ht="17.25" thickTop="1" thickBot="1" x14ac:dyDescent="0.3">
      <c r="A113" s="1">
        <v>55</v>
      </c>
      <c r="B113" s="15" t="s">
        <v>159</v>
      </c>
      <c r="C113" s="5" t="s">
        <v>90</v>
      </c>
      <c r="D113" s="61" t="s">
        <v>211</v>
      </c>
      <c r="E113" s="99">
        <v>4</v>
      </c>
      <c r="F113" s="28" t="s">
        <v>68</v>
      </c>
      <c r="G113" s="28">
        <v>10.199999999999999</v>
      </c>
      <c r="H113" s="84"/>
      <c r="I113" s="7">
        <f t="shared" si="36"/>
        <v>40</v>
      </c>
      <c r="J113" s="7">
        <f t="shared" si="38"/>
        <v>102</v>
      </c>
      <c r="K113" s="110">
        <f t="shared" si="37"/>
        <v>160</v>
      </c>
      <c r="L113" s="110">
        <f t="shared" si="25"/>
        <v>408</v>
      </c>
      <c r="M113" s="121" t="s">
        <v>281</v>
      </c>
      <c r="N113" s="120"/>
      <c r="O113" s="9">
        <f t="shared" si="39"/>
        <v>680</v>
      </c>
      <c r="P113" s="49">
        <f t="shared" si="40"/>
        <v>1733.9999999999998</v>
      </c>
      <c r="Q113" s="52"/>
      <c r="R113" s="48"/>
      <c r="S113" s="64"/>
      <c r="T113" s="64"/>
      <c r="U113" s="44"/>
      <c r="V113" s="62"/>
    </row>
    <row r="114" spans="1:22" ht="17.25" thickTop="1" thickBot="1" x14ac:dyDescent="0.3">
      <c r="A114" s="1">
        <v>56</v>
      </c>
      <c r="B114" s="54" t="s">
        <v>175</v>
      </c>
      <c r="C114" s="5" t="s">
        <v>90</v>
      </c>
      <c r="D114" s="61" t="s">
        <v>212</v>
      </c>
      <c r="E114" s="99">
        <v>8</v>
      </c>
      <c r="F114" s="28" t="s">
        <v>68</v>
      </c>
      <c r="G114" s="28">
        <v>9.24</v>
      </c>
      <c r="H114" s="84"/>
      <c r="I114" s="7">
        <f t="shared" si="36"/>
        <v>80</v>
      </c>
      <c r="J114" s="7">
        <f t="shared" si="38"/>
        <v>92.4</v>
      </c>
      <c r="K114" s="110">
        <f t="shared" si="37"/>
        <v>320</v>
      </c>
      <c r="L114" s="110">
        <f t="shared" si="25"/>
        <v>369.6</v>
      </c>
      <c r="M114" s="121" t="s">
        <v>281</v>
      </c>
      <c r="N114" s="120"/>
      <c r="O114" s="9">
        <f t="shared" si="39"/>
        <v>1360</v>
      </c>
      <c r="P114" s="49">
        <f t="shared" si="40"/>
        <v>1570.8</v>
      </c>
      <c r="Q114" s="52"/>
      <c r="R114" s="48"/>
      <c r="S114" s="64"/>
      <c r="T114" s="64"/>
      <c r="U114" s="44"/>
      <c r="V114" s="62"/>
    </row>
    <row r="115" spans="1:22" ht="17.25" thickTop="1" thickBot="1" x14ac:dyDescent="0.3">
      <c r="A115" s="1">
        <v>57</v>
      </c>
      <c r="B115" s="54" t="s">
        <v>218</v>
      </c>
      <c r="C115" s="5" t="s">
        <v>90</v>
      </c>
      <c r="D115" s="61" t="s">
        <v>80</v>
      </c>
      <c r="E115" s="99">
        <v>2</v>
      </c>
      <c r="F115" s="28" t="s">
        <v>68</v>
      </c>
      <c r="G115" s="28">
        <v>0.42</v>
      </c>
      <c r="H115" s="84"/>
      <c r="I115" s="7">
        <f t="shared" si="36"/>
        <v>20</v>
      </c>
      <c r="J115" s="7">
        <f t="shared" si="38"/>
        <v>4.2</v>
      </c>
      <c r="K115" s="110">
        <f t="shared" si="37"/>
        <v>80</v>
      </c>
      <c r="L115" s="110">
        <f t="shared" si="25"/>
        <v>16.8</v>
      </c>
      <c r="M115" s="121" t="s">
        <v>281</v>
      </c>
      <c r="N115" s="120"/>
      <c r="O115" s="9">
        <f t="shared" si="39"/>
        <v>340</v>
      </c>
      <c r="P115" s="49">
        <f t="shared" si="40"/>
        <v>71.399999999999991</v>
      </c>
      <c r="Q115" s="52"/>
      <c r="R115" s="48"/>
      <c r="S115" s="64"/>
      <c r="T115" s="64"/>
      <c r="U115" s="44"/>
      <c r="V115" s="62"/>
    </row>
    <row r="116" spans="1:22" ht="17.25" thickTop="1" thickBot="1" x14ac:dyDescent="0.3">
      <c r="A116" s="1">
        <v>58</v>
      </c>
      <c r="B116" s="54" t="s">
        <v>219</v>
      </c>
      <c r="C116" s="5" t="s">
        <v>90</v>
      </c>
      <c r="D116" t="s">
        <v>176</v>
      </c>
      <c r="E116" s="99">
        <v>4</v>
      </c>
      <c r="F116" s="28" t="s">
        <v>68</v>
      </c>
      <c r="G116" s="28">
        <v>3.76</v>
      </c>
      <c r="H116" s="84"/>
      <c r="I116" s="7">
        <f t="shared" si="36"/>
        <v>40</v>
      </c>
      <c r="J116" s="7">
        <f t="shared" si="38"/>
        <v>37.599999999999994</v>
      </c>
      <c r="K116" s="110">
        <f t="shared" si="37"/>
        <v>160</v>
      </c>
      <c r="L116" s="110">
        <f t="shared" si="25"/>
        <v>150.39999999999998</v>
      </c>
      <c r="M116" s="121" t="s">
        <v>281</v>
      </c>
      <c r="N116" s="120"/>
      <c r="O116" s="9">
        <f t="shared" si="39"/>
        <v>680</v>
      </c>
      <c r="P116" s="49">
        <f t="shared" si="40"/>
        <v>639.19999999999993</v>
      </c>
      <c r="Q116" s="52"/>
      <c r="R116" s="48"/>
      <c r="S116" s="64"/>
      <c r="T116" s="64"/>
      <c r="U116" s="44"/>
      <c r="V116" s="62"/>
    </row>
    <row r="117" spans="1:22" ht="17.25" thickTop="1" thickBot="1" x14ac:dyDescent="0.3">
      <c r="A117" s="1" t="s">
        <v>45</v>
      </c>
      <c r="B117" s="54" t="s">
        <v>220</v>
      </c>
      <c r="C117" s="5" t="s">
        <v>90</v>
      </c>
      <c r="D117" s="61" t="s">
        <v>81</v>
      </c>
      <c r="E117" s="99">
        <v>1</v>
      </c>
      <c r="F117" s="28" t="s">
        <v>68</v>
      </c>
      <c r="G117" s="28">
        <v>0.1</v>
      </c>
      <c r="H117" s="84"/>
      <c r="I117" s="7">
        <f t="shared" si="36"/>
        <v>10</v>
      </c>
      <c r="J117" s="7">
        <f t="shared" si="38"/>
        <v>1</v>
      </c>
      <c r="K117" s="110">
        <f t="shared" si="37"/>
        <v>40</v>
      </c>
      <c r="L117" s="110">
        <f t="shared" si="25"/>
        <v>4</v>
      </c>
      <c r="M117" s="121" t="s">
        <v>281</v>
      </c>
      <c r="N117" s="120"/>
      <c r="O117" s="9">
        <f t="shared" si="39"/>
        <v>170</v>
      </c>
      <c r="P117" s="49">
        <f t="shared" si="40"/>
        <v>17</v>
      </c>
      <c r="Q117" s="52"/>
      <c r="R117" s="48"/>
      <c r="S117" s="64"/>
      <c r="T117" s="64"/>
      <c r="U117" s="44"/>
      <c r="V117" s="62"/>
    </row>
    <row r="118" spans="1:22" ht="17.25" thickTop="1" thickBot="1" x14ac:dyDescent="0.3">
      <c r="A118" s="1" t="s">
        <v>36</v>
      </c>
      <c r="B118" s="54" t="s">
        <v>221</v>
      </c>
      <c r="C118" s="5" t="s">
        <v>90</v>
      </c>
      <c r="D118" t="s">
        <v>179</v>
      </c>
      <c r="E118" s="99">
        <v>3</v>
      </c>
      <c r="F118" s="28" t="s">
        <v>68</v>
      </c>
      <c r="G118" s="28">
        <v>0.41</v>
      </c>
      <c r="H118" s="84"/>
      <c r="I118" s="7">
        <f t="shared" si="36"/>
        <v>30</v>
      </c>
      <c r="J118" s="7">
        <f t="shared" si="38"/>
        <v>4.0999999999999996</v>
      </c>
      <c r="K118" s="110">
        <f t="shared" si="37"/>
        <v>120</v>
      </c>
      <c r="L118" s="110">
        <f t="shared" si="25"/>
        <v>16.399999999999999</v>
      </c>
      <c r="M118" s="121" t="s">
        <v>281</v>
      </c>
      <c r="N118" s="120"/>
      <c r="O118" s="9">
        <f t="shared" si="39"/>
        <v>510</v>
      </c>
      <c r="P118" s="49">
        <f t="shared" si="40"/>
        <v>69.7</v>
      </c>
      <c r="Q118" s="52"/>
      <c r="R118" s="64"/>
      <c r="S118" s="64"/>
      <c r="T118" s="64"/>
      <c r="U118" s="66"/>
      <c r="V118" s="62"/>
    </row>
    <row r="119" spans="1:22" ht="17.25" thickTop="1" thickBot="1" x14ac:dyDescent="0.3">
      <c r="A119" s="1" t="s">
        <v>178</v>
      </c>
      <c r="B119" s="54" t="s">
        <v>222</v>
      </c>
      <c r="C119" s="5" t="s">
        <v>90</v>
      </c>
      <c r="D119" t="s">
        <v>177</v>
      </c>
      <c r="E119" s="99">
        <v>2</v>
      </c>
      <c r="F119" s="28" t="s">
        <v>68</v>
      </c>
      <c r="G119" s="28">
        <v>1.08</v>
      </c>
      <c r="H119" s="84"/>
      <c r="I119" s="7">
        <f t="shared" si="36"/>
        <v>20</v>
      </c>
      <c r="J119" s="7">
        <f t="shared" si="38"/>
        <v>10.8</v>
      </c>
      <c r="K119" s="110">
        <f t="shared" si="37"/>
        <v>80</v>
      </c>
      <c r="L119" s="110">
        <f t="shared" si="25"/>
        <v>43.2</v>
      </c>
      <c r="M119" s="121" t="s">
        <v>281</v>
      </c>
      <c r="N119" s="120"/>
      <c r="O119" s="9">
        <f t="shared" si="39"/>
        <v>340</v>
      </c>
      <c r="P119" s="49">
        <f t="shared" si="40"/>
        <v>183.60000000000002</v>
      </c>
      <c r="Q119" s="52"/>
      <c r="R119" s="64"/>
      <c r="S119" s="64"/>
      <c r="T119" s="64"/>
      <c r="U119" s="66"/>
      <c r="V119" s="62"/>
    </row>
    <row r="120" spans="1:22" ht="17.25" thickTop="1" thickBot="1" x14ac:dyDescent="0.3">
      <c r="A120" s="1">
        <v>59</v>
      </c>
      <c r="B120" s="5" t="s">
        <v>79</v>
      </c>
      <c r="C120" s="5" t="s">
        <v>90</v>
      </c>
      <c r="D120" s="61" t="s">
        <v>82</v>
      </c>
      <c r="E120" s="99">
        <v>0.1</v>
      </c>
      <c r="F120" s="28" t="s">
        <v>158</v>
      </c>
      <c r="G120" s="28">
        <v>0.7</v>
      </c>
      <c r="H120" s="84"/>
      <c r="I120" s="7">
        <f t="shared" si="36"/>
        <v>1</v>
      </c>
      <c r="J120" s="7">
        <f t="shared" si="38"/>
        <v>7</v>
      </c>
      <c r="K120" s="110">
        <f t="shared" si="37"/>
        <v>4</v>
      </c>
      <c r="L120" s="110">
        <f t="shared" si="25"/>
        <v>28</v>
      </c>
      <c r="M120" s="121" t="s">
        <v>281</v>
      </c>
      <c r="N120" s="120"/>
      <c r="O120" s="9">
        <f t="shared" si="39"/>
        <v>17</v>
      </c>
      <c r="P120" s="49">
        <f t="shared" si="40"/>
        <v>118.99999999999999</v>
      </c>
      <c r="Q120" s="52"/>
      <c r="R120" s="48"/>
      <c r="S120" s="64"/>
      <c r="T120" s="64"/>
      <c r="U120" s="44"/>
      <c r="V120" s="62"/>
    </row>
    <row r="121" spans="1:22" ht="17.25" thickTop="1" thickBot="1" x14ac:dyDescent="0.3">
      <c r="A121" s="1">
        <v>60</v>
      </c>
      <c r="B121" s="54" t="s">
        <v>111</v>
      </c>
      <c r="C121" s="54" t="s">
        <v>90</v>
      </c>
      <c r="D121" s="5" t="s">
        <v>110</v>
      </c>
      <c r="E121" s="28">
        <v>0.5</v>
      </c>
      <c r="F121" s="28" t="s">
        <v>160</v>
      </c>
      <c r="G121" s="28">
        <v>1.4</v>
      </c>
      <c r="H121" s="84"/>
      <c r="I121" s="7">
        <f t="shared" si="36"/>
        <v>5</v>
      </c>
      <c r="J121" s="7">
        <f t="shared" si="38"/>
        <v>14</v>
      </c>
      <c r="K121" s="110">
        <f t="shared" si="37"/>
        <v>20</v>
      </c>
      <c r="L121" s="110">
        <f t="shared" si="25"/>
        <v>56</v>
      </c>
      <c r="M121" s="121" t="s">
        <v>281</v>
      </c>
      <c r="N121" s="120"/>
      <c r="O121" s="9">
        <f t="shared" si="39"/>
        <v>85</v>
      </c>
      <c r="P121" s="49">
        <f t="shared" si="40"/>
        <v>237.99999999999997</v>
      </c>
      <c r="Q121" s="52"/>
      <c r="R121" s="48"/>
      <c r="S121" s="64"/>
      <c r="T121" s="64"/>
      <c r="U121" s="44"/>
      <c r="V121" s="62"/>
    </row>
    <row r="122" spans="1:22" ht="17.25" thickTop="1" thickBot="1" x14ac:dyDescent="0.3">
      <c r="A122" s="1">
        <v>61</v>
      </c>
      <c r="B122" s="54" t="s">
        <v>108</v>
      </c>
      <c r="C122" s="54" t="s">
        <v>90</v>
      </c>
      <c r="D122" s="5" t="s">
        <v>109</v>
      </c>
      <c r="E122" s="28">
        <v>0.5</v>
      </c>
      <c r="F122" s="28" t="s">
        <v>223</v>
      </c>
      <c r="G122" s="28">
        <v>1.8</v>
      </c>
      <c r="H122" s="84"/>
      <c r="I122" s="7">
        <f t="shared" si="36"/>
        <v>5</v>
      </c>
      <c r="J122" s="7">
        <f t="shared" si="38"/>
        <v>18</v>
      </c>
      <c r="K122" s="110">
        <f t="shared" si="37"/>
        <v>20</v>
      </c>
      <c r="L122" s="110">
        <f t="shared" si="25"/>
        <v>72</v>
      </c>
      <c r="M122" s="120" t="s">
        <v>278</v>
      </c>
      <c r="N122" s="121" t="s">
        <v>282</v>
      </c>
      <c r="O122" s="9">
        <f t="shared" si="39"/>
        <v>85</v>
      </c>
      <c r="P122" s="49">
        <f t="shared" si="40"/>
        <v>306</v>
      </c>
      <c r="Q122" s="52"/>
      <c r="R122" s="64"/>
      <c r="S122" s="64"/>
      <c r="T122" s="64"/>
      <c r="U122" s="66"/>
      <c r="V122" s="62"/>
    </row>
    <row r="123" spans="1:22" ht="17.25" thickTop="1" thickBot="1" x14ac:dyDescent="0.3">
      <c r="A123" s="1">
        <v>62</v>
      </c>
      <c r="B123" s="54" t="s">
        <v>107</v>
      </c>
      <c r="C123" s="54" t="s">
        <v>90</v>
      </c>
      <c r="D123" s="5" t="s">
        <v>106</v>
      </c>
      <c r="E123" s="28">
        <v>0.5</v>
      </c>
      <c r="F123" s="28" t="s">
        <v>161</v>
      </c>
      <c r="G123" s="28">
        <v>8</v>
      </c>
      <c r="H123" s="84"/>
      <c r="I123" s="7">
        <f t="shared" si="36"/>
        <v>5</v>
      </c>
      <c r="J123" s="7">
        <f t="shared" si="38"/>
        <v>80</v>
      </c>
      <c r="K123" s="110">
        <f t="shared" si="37"/>
        <v>20</v>
      </c>
      <c r="L123" s="110">
        <f t="shared" si="25"/>
        <v>320</v>
      </c>
      <c r="M123" s="121" t="s">
        <v>281</v>
      </c>
      <c r="N123" s="120"/>
      <c r="O123" s="9">
        <f t="shared" si="39"/>
        <v>85</v>
      </c>
      <c r="P123" s="49">
        <f t="shared" si="40"/>
        <v>1360</v>
      </c>
      <c r="Q123" s="52"/>
      <c r="R123" s="64"/>
      <c r="S123" s="64"/>
      <c r="T123" s="64"/>
      <c r="U123" s="66"/>
      <c r="V123" s="62"/>
    </row>
    <row r="124" spans="1:22" ht="19.5" thickTop="1" x14ac:dyDescent="0.3">
      <c r="A124" s="1"/>
      <c r="B124" s="21"/>
      <c r="C124" s="21"/>
      <c r="D124" s="85" t="s">
        <v>231</v>
      </c>
      <c r="E124" s="20"/>
      <c r="F124" s="20"/>
      <c r="G124" s="92">
        <f>SUM(G111:G123)</f>
        <v>38.880000000000003</v>
      </c>
      <c r="H124" s="20"/>
      <c r="I124" s="20"/>
      <c r="J124" s="20"/>
      <c r="K124" s="112"/>
      <c r="L124" s="92">
        <f>SUM(L111:L123)</f>
        <v>1555.2</v>
      </c>
      <c r="M124" s="20"/>
      <c r="N124" s="20"/>
    </row>
    <row r="125" spans="1:22" x14ac:dyDescent="0.25">
      <c r="A125" s="1"/>
      <c r="B125" s="21"/>
      <c r="C125" s="21"/>
      <c r="E125" s="21"/>
      <c r="F125" s="21"/>
      <c r="H125" s="21"/>
      <c r="I125" s="21"/>
      <c r="J125" s="21"/>
      <c r="K125" s="113"/>
      <c r="L125" s="113"/>
      <c r="M125" s="20"/>
      <c r="N125" s="20"/>
    </row>
    <row r="126" spans="1:22" ht="18.75" x14ac:dyDescent="0.3">
      <c r="D126" s="87" t="s">
        <v>209</v>
      </c>
      <c r="G126" s="91">
        <f>SUM(G33,G66,G107,G124)</f>
        <v>2005.56</v>
      </c>
      <c r="H126" s="90"/>
      <c r="I126" s="4"/>
      <c r="J126" s="4"/>
      <c r="K126" s="114"/>
      <c r="L126" s="117" t="e">
        <f>SUM(L33,L66,L107,L124)</f>
        <v>#VALUE!</v>
      </c>
      <c r="M126" s="20"/>
      <c r="N126" s="20"/>
      <c r="O126" s="4"/>
      <c r="P126" s="4"/>
      <c r="Q126" s="4"/>
    </row>
    <row r="127" spans="1:22" x14ac:dyDescent="0.25">
      <c r="D127" s="21"/>
      <c r="G127" s="77"/>
      <c r="H127" s="77"/>
      <c r="I127" s="4"/>
      <c r="J127" s="4"/>
      <c r="K127" s="114"/>
      <c r="L127" s="114"/>
      <c r="M127" s="20"/>
      <c r="N127" s="20"/>
      <c r="O127" s="4"/>
      <c r="P127" s="4"/>
      <c r="Q127" s="4"/>
    </row>
    <row r="128" spans="1:22" x14ac:dyDescent="0.25">
      <c r="D128" s="21"/>
      <c r="G128" s="77"/>
      <c r="H128" s="77"/>
      <c r="I128" s="4"/>
      <c r="J128" s="4"/>
      <c r="K128" s="114"/>
      <c r="L128" s="114"/>
      <c r="M128" s="20"/>
      <c r="N128" s="20"/>
      <c r="O128" s="4"/>
      <c r="P128" s="4"/>
      <c r="Q128" s="4"/>
    </row>
    <row r="129" spans="1:22" x14ac:dyDescent="0.25">
      <c r="D129" s="21"/>
      <c r="G129" s="77"/>
      <c r="H129" s="77"/>
      <c r="I129" s="4"/>
      <c r="J129" s="4"/>
      <c r="K129" s="114"/>
      <c r="L129" s="114"/>
      <c r="M129" s="20"/>
      <c r="N129" s="20"/>
      <c r="O129" s="4"/>
      <c r="P129" s="4"/>
      <c r="Q129" s="4"/>
    </row>
    <row r="130" spans="1:22" x14ac:dyDescent="0.25">
      <c r="D130" s="21"/>
      <c r="G130" s="77"/>
      <c r="H130" s="77"/>
      <c r="I130" s="4"/>
      <c r="J130" s="4"/>
      <c r="K130" s="114"/>
      <c r="L130" s="114"/>
      <c r="M130" s="20"/>
      <c r="N130" s="20"/>
      <c r="O130" s="4"/>
      <c r="P130" s="4"/>
      <c r="Q130" s="4"/>
    </row>
    <row r="131" spans="1:22" ht="15.75" thickBot="1" x14ac:dyDescent="0.3">
      <c r="A131" s="17" t="s">
        <v>229</v>
      </c>
      <c r="D131" s="21"/>
      <c r="G131" s="77"/>
      <c r="H131" s="77"/>
      <c r="I131" s="4"/>
      <c r="J131" s="4"/>
      <c r="K131" s="114"/>
      <c r="L131" s="114"/>
      <c r="M131" s="20"/>
      <c r="N131" s="20"/>
      <c r="O131" s="4"/>
      <c r="P131" s="4"/>
      <c r="Q131" s="4"/>
    </row>
    <row r="132" spans="1:22" ht="18" customHeight="1" thickTop="1" thickBot="1" x14ac:dyDescent="0.3">
      <c r="A132" s="1">
        <v>51</v>
      </c>
      <c r="B132" s="5" t="s">
        <v>78</v>
      </c>
      <c r="C132" s="15" t="s">
        <v>44</v>
      </c>
      <c r="D132" s="5" t="s">
        <v>92</v>
      </c>
      <c r="E132" s="79"/>
      <c r="F132" s="102" t="s">
        <v>157</v>
      </c>
      <c r="G132" s="37"/>
      <c r="H132" s="41"/>
      <c r="I132" s="7">
        <f>E132*10</f>
        <v>0</v>
      </c>
      <c r="J132" s="7"/>
      <c r="K132" s="110"/>
      <c r="L132" s="111"/>
      <c r="M132" s="20"/>
      <c r="N132" s="20"/>
      <c r="O132" s="10"/>
      <c r="P132" s="52"/>
      <c r="Q132" s="52"/>
      <c r="R132" s="48"/>
      <c r="S132" s="64"/>
      <c r="T132" s="64"/>
      <c r="U132" s="44"/>
      <c r="V132" s="62"/>
    </row>
    <row r="133" spans="1:22" ht="16.5" thickTop="1" thickBot="1" x14ac:dyDescent="0.3">
      <c r="A133" s="1">
        <v>52</v>
      </c>
      <c r="B133" s="5" t="s">
        <v>8</v>
      </c>
      <c r="C133" s="15" t="s">
        <v>44</v>
      </c>
      <c r="D133" s="5" t="s">
        <v>91</v>
      </c>
      <c r="E133" s="79"/>
      <c r="F133" s="102" t="s">
        <v>157</v>
      </c>
      <c r="G133" s="37"/>
      <c r="H133" s="41"/>
      <c r="I133" s="7">
        <f>E133*10</f>
        <v>0</v>
      </c>
      <c r="J133" s="7"/>
      <c r="K133" s="110"/>
      <c r="L133" s="111"/>
      <c r="M133" s="20"/>
      <c r="N133" s="20"/>
      <c r="O133" s="10"/>
      <c r="P133" s="52"/>
      <c r="Q133" s="52"/>
      <c r="R133" s="48"/>
      <c r="S133" s="64"/>
      <c r="T133" s="64"/>
      <c r="U133" s="44"/>
      <c r="V133" s="62"/>
    </row>
    <row r="134" spans="1:22" ht="16.5" thickTop="1" thickBot="1" x14ac:dyDescent="0.3">
      <c r="A134" s="1" t="s">
        <v>6</v>
      </c>
      <c r="B134" s="5" t="s">
        <v>7</v>
      </c>
      <c r="C134" s="15" t="s">
        <v>44</v>
      </c>
      <c r="D134" s="5" t="s">
        <v>91</v>
      </c>
      <c r="E134" s="79"/>
      <c r="F134" s="102" t="s">
        <v>157</v>
      </c>
      <c r="G134" s="37"/>
      <c r="H134" s="41"/>
      <c r="I134" s="7">
        <f>E134*10</f>
        <v>0</v>
      </c>
      <c r="J134" s="7"/>
      <c r="K134" s="110"/>
      <c r="L134" s="111"/>
      <c r="M134" s="20"/>
      <c r="N134" s="20"/>
      <c r="O134" s="10"/>
      <c r="P134" s="52"/>
      <c r="Q134" s="52"/>
      <c r="R134" s="48"/>
      <c r="S134" s="64"/>
      <c r="T134" s="64"/>
      <c r="U134" s="44"/>
      <c r="V134" s="62"/>
    </row>
    <row r="135" spans="1:22" ht="16.5" thickTop="1" thickBot="1" x14ac:dyDescent="0.3">
      <c r="A135" s="20">
        <v>53</v>
      </c>
      <c r="B135" s="54" t="s">
        <v>273</v>
      </c>
      <c r="C135" s="5"/>
      <c r="D135" s="5"/>
      <c r="E135" s="115">
        <v>1</v>
      </c>
      <c r="F135" s="126" t="s">
        <v>157</v>
      </c>
      <c r="G135" s="127"/>
      <c r="M135" s="125" t="s">
        <v>274</v>
      </c>
      <c r="N135" s="120"/>
    </row>
    <row r="136" spans="1:22" ht="15.75" thickTop="1" x14ac:dyDescent="0.25">
      <c r="B136" s="19" t="s">
        <v>59</v>
      </c>
      <c r="C136" s="19" t="s">
        <v>58</v>
      </c>
      <c r="D136" t="s">
        <v>58</v>
      </c>
    </row>
    <row r="137" spans="1:22" x14ac:dyDescent="0.25">
      <c r="B137" s="19" t="s">
        <v>57</v>
      </c>
      <c r="E137" t="s">
        <v>35</v>
      </c>
    </row>
    <row r="138" spans="1:22" x14ac:dyDescent="0.25">
      <c r="E138" s="4">
        <v>40653</v>
      </c>
      <c r="F138" s="4"/>
      <c r="R138" s="4"/>
      <c r="S138" s="4"/>
      <c r="T138" s="4"/>
      <c r="U138" s="4"/>
    </row>
    <row r="139" spans="1:22" x14ac:dyDescent="0.25">
      <c r="E139" t="s">
        <v>102</v>
      </c>
    </row>
    <row r="140" spans="1:22" x14ac:dyDescent="0.25">
      <c r="E140" t="s">
        <v>46</v>
      </c>
    </row>
    <row r="141" spans="1:22" x14ac:dyDescent="0.25">
      <c r="E141" t="s">
        <v>20</v>
      </c>
    </row>
    <row r="142" spans="1:22" x14ac:dyDescent="0.25">
      <c r="C142" s="20"/>
      <c r="E142" t="s">
        <v>34</v>
      </c>
    </row>
    <row r="143" spans="1:22" x14ac:dyDescent="0.25">
      <c r="C143" s="20"/>
      <c r="E143" t="s">
        <v>37</v>
      </c>
    </row>
    <row r="144" spans="1:22" x14ac:dyDescent="0.25">
      <c r="C144" s="20"/>
      <c r="E144" t="s">
        <v>156</v>
      </c>
    </row>
    <row r="145" spans="3:5" x14ac:dyDescent="0.25">
      <c r="C145" s="20"/>
      <c r="E145" t="s">
        <v>284</v>
      </c>
    </row>
    <row r="146" spans="3:5" x14ac:dyDescent="0.25">
      <c r="C146" s="20"/>
      <c r="E146" t="s">
        <v>224</v>
      </c>
    </row>
    <row r="147" spans="3:5" x14ac:dyDescent="0.25">
      <c r="C147" s="20"/>
      <c r="E147" t="s">
        <v>285</v>
      </c>
    </row>
    <row r="148" spans="3:5" x14ac:dyDescent="0.25">
      <c r="C148" s="20"/>
      <c r="E148" t="s">
        <v>286</v>
      </c>
    </row>
    <row r="149" spans="3:5" x14ac:dyDescent="0.25">
      <c r="C149" s="20"/>
      <c r="E149" t="s">
        <v>283</v>
      </c>
    </row>
    <row r="150" spans="3:5" x14ac:dyDescent="0.25">
      <c r="C150" s="20"/>
      <c r="E150" t="s">
        <v>302</v>
      </c>
    </row>
  </sheetData>
  <mergeCells count="6">
    <mergeCell ref="E8:E9"/>
    <mergeCell ref="I8:I9"/>
    <mergeCell ref="O8:O9"/>
    <mergeCell ref="K8:K9"/>
    <mergeCell ref="J8:J9"/>
    <mergeCell ref="L8:L9"/>
  </mergeCells>
  <phoneticPr fontId="4" type="noConversion"/>
  <pageMargins left="0.70866141732283472" right="0.70866141732283472" top="0.74803149606299213" bottom="0.74803149606299213" header="0.31496062992125984" footer="0.31496062992125984"/>
  <pageSetup paperSize="8" scale="2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Q25"/>
  <sheetViews>
    <sheetView workbookViewId="0">
      <selection activeCell="G3" sqref="G3"/>
    </sheetView>
  </sheetViews>
  <sheetFormatPr defaultColWidth="8.85546875" defaultRowHeight="15" x14ac:dyDescent="0.25"/>
  <sheetData>
    <row r="8" spans="1:17" x14ac:dyDescent="0.25">
      <c r="A8" s="115">
        <v>63</v>
      </c>
      <c r="B8" s="54" t="s">
        <v>244</v>
      </c>
      <c r="C8" s="54"/>
      <c r="D8" s="5"/>
      <c r="E8" s="37"/>
      <c r="F8" s="37"/>
      <c r="G8" s="37"/>
      <c r="H8" s="116"/>
      <c r="I8" s="116"/>
      <c r="J8" s="5"/>
      <c r="K8" s="5"/>
      <c r="L8" s="55"/>
      <c r="M8" s="5"/>
      <c r="N8" s="64"/>
      <c r="O8" s="64"/>
      <c r="P8" s="64"/>
      <c r="Q8" s="66"/>
    </row>
    <row r="9" spans="1:17" x14ac:dyDescent="0.25">
      <c r="A9" s="115">
        <v>64</v>
      </c>
      <c r="B9" s="54" t="s">
        <v>245</v>
      </c>
      <c r="C9" s="54" t="s">
        <v>90</v>
      </c>
      <c r="D9" s="5"/>
      <c r="E9" s="37"/>
      <c r="F9" s="37"/>
      <c r="G9" s="37"/>
      <c r="H9" s="116"/>
      <c r="I9" s="116"/>
      <c r="J9" s="5"/>
      <c r="K9" s="5"/>
      <c r="L9" s="55"/>
      <c r="M9" s="5"/>
      <c r="N9" s="64"/>
      <c r="O9" s="64"/>
      <c r="P9" s="64"/>
      <c r="Q9" s="66"/>
    </row>
    <row r="10" spans="1:17" x14ac:dyDescent="0.25">
      <c r="A10" s="115"/>
      <c r="B10" s="54"/>
      <c r="C10" s="54"/>
      <c r="D10" s="5"/>
      <c r="E10" s="37"/>
      <c r="F10" s="37"/>
      <c r="G10" s="37"/>
      <c r="H10" s="116"/>
      <c r="I10" s="116"/>
      <c r="J10" s="5"/>
      <c r="K10" s="5"/>
      <c r="L10" s="55"/>
      <c r="M10" s="5"/>
      <c r="N10" s="64"/>
      <c r="O10" s="64"/>
      <c r="P10" s="64"/>
      <c r="Q10" s="66"/>
    </row>
    <row r="11" spans="1:17" x14ac:dyDescent="0.25">
      <c r="A11" s="115">
        <v>65</v>
      </c>
      <c r="B11" s="54" t="s">
        <v>246</v>
      </c>
      <c r="C11" s="54"/>
      <c r="D11" s="5"/>
      <c r="E11" s="37"/>
      <c r="F11" s="37"/>
      <c r="G11" s="37"/>
      <c r="H11" s="116"/>
      <c r="I11" s="116"/>
      <c r="J11" s="5"/>
      <c r="K11" s="5"/>
      <c r="L11" s="55"/>
      <c r="M11" s="5"/>
      <c r="N11" s="64"/>
      <c r="O11" s="64"/>
      <c r="P11" s="64"/>
      <c r="Q11" s="66"/>
    </row>
    <row r="12" spans="1:17" x14ac:dyDescent="0.25">
      <c r="A12" s="115">
        <v>66</v>
      </c>
      <c r="B12" s="54" t="s">
        <v>247</v>
      </c>
      <c r="C12" s="54" t="s">
        <v>90</v>
      </c>
      <c r="D12" s="5"/>
      <c r="E12" s="37"/>
      <c r="F12" s="37"/>
      <c r="G12" s="37"/>
      <c r="H12" s="116"/>
      <c r="I12" s="116"/>
      <c r="J12" s="5"/>
      <c r="K12" s="5"/>
      <c r="L12" s="55"/>
      <c r="M12" s="5"/>
      <c r="N12" s="64"/>
      <c r="O12" s="64"/>
      <c r="P12" s="64"/>
      <c r="Q12" s="66"/>
    </row>
    <row r="13" spans="1:17" x14ac:dyDescent="0.25">
      <c r="A13" s="115">
        <v>67</v>
      </c>
      <c r="B13" s="54" t="s">
        <v>248</v>
      </c>
      <c r="C13" s="54"/>
      <c r="D13" s="5"/>
      <c r="E13" s="37"/>
      <c r="F13" s="37"/>
      <c r="G13" s="37"/>
      <c r="H13" s="116"/>
      <c r="I13" s="116"/>
      <c r="J13" s="5"/>
      <c r="K13" s="5"/>
      <c r="L13" s="55"/>
      <c r="M13" s="5"/>
      <c r="N13" s="64"/>
      <c r="O13" s="64"/>
      <c r="P13" s="64"/>
      <c r="Q13" s="66"/>
    </row>
    <row r="14" spans="1:17" x14ac:dyDescent="0.25">
      <c r="A14" s="115">
        <v>68</v>
      </c>
      <c r="B14" s="54" t="s">
        <v>249</v>
      </c>
      <c r="C14" s="54"/>
      <c r="D14" s="5"/>
      <c r="E14" s="37"/>
      <c r="F14" s="37"/>
      <c r="G14" s="37"/>
      <c r="H14" s="116"/>
      <c r="I14" s="116"/>
      <c r="J14" s="5"/>
      <c r="K14" s="5"/>
      <c r="L14" s="55"/>
      <c r="M14" s="5"/>
      <c r="N14" s="64"/>
      <c r="O14" s="64"/>
      <c r="P14" s="64"/>
      <c r="Q14" s="66"/>
    </row>
    <row r="15" spans="1:17" x14ac:dyDescent="0.25">
      <c r="A15" s="115"/>
      <c r="B15" s="54" t="s">
        <v>250</v>
      </c>
      <c r="C15" s="54"/>
      <c r="D15" s="5"/>
      <c r="E15" s="37"/>
      <c r="F15" s="37"/>
      <c r="G15" s="37"/>
      <c r="H15" s="116"/>
      <c r="I15" s="116"/>
      <c r="J15" s="5"/>
      <c r="K15" s="5"/>
      <c r="L15" s="55"/>
      <c r="M15" s="5"/>
      <c r="N15" s="64"/>
      <c r="O15" s="64"/>
      <c r="P15" s="64"/>
      <c r="Q15" s="66"/>
    </row>
    <row r="16" spans="1:17" x14ac:dyDescent="0.25">
      <c r="A16" s="115"/>
      <c r="B16" s="54" t="s">
        <v>251</v>
      </c>
      <c r="C16" s="54"/>
      <c r="D16" s="5"/>
      <c r="E16" s="37"/>
      <c r="F16" s="37"/>
      <c r="G16" s="37"/>
      <c r="H16" s="116"/>
      <c r="I16" s="116"/>
      <c r="J16" s="5"/>
      <c r="K16" s="5"/>
      <c r="L16" s="55"/>
      <c r="M16" s="5"/>
      <c r="N16" s="64"/>
      <c r="O16" s="64"/>
      <c r="P16" s="64"/>
      <c r="Q16" s="66"/>
    </row>
    <row r="17" spans="1:17" x14ac:dyDescent="0.25">
      <c r="A17" s="115">
        <v>69</v>
      </c>
      <c r="B17" s="54" t="s">
        <v>252</v>
      </c>
      <c r="C17" s="54"/>
      <c r="D17" s="5"/>
      <c r="E17" s="37"/>
      <c r="F17" s="37"/>
      <c r="G17" s="37"/>
      <c r="H17" s="116"/>
      <c r="I17" s="116"/>
      <c r="J17" s="5"/>
      <c r="K17" s="5"/>
      <c r="L17" s="55"/>
      <c r="M17" s="5"/>
      <c r="N17" s="64"/>
      <c r="O17" s="64"/>
      <c r="P17" s="64"/>
      <c r="Q17" s="66"/>
    </row>
    <row r="18" spans="1:17" x14ac:dyDescent="0.25">
      <c r="A18" s="115"/>
      <c r="B18" s="54" t="s">
        <v>253</v>
      </c>
      <c r="C18" s="54"/>
      <c r="D18" s="5"/>
      <c r="E18" s="37"/>
      <c r="F18" s="37"/>
      <c r="G18" s="37"/>
      <c r="H18" s="116"/>
      <c r="I18" s="116"/>
      <c r="J18" s="5"/>
      <c r="K18" s="5"/>
      <c r="L18" s="55"/>
      <c r="M18" s="5"/>
      <c r="N18" s="64"/>
      <c r="O18" s="64"/>
      <c r="P18" s="64"/>
      <c r="Q18" s="66"/>
    </row>
    <row r="19" spans="1:17" x14ac:dyDescent="0.25">
      <c r="A19" s="115"/>
      <c r="B19" s="54" t="s">
        <v>254</v>
      </c>
      <c r="C19" s="54"/>
      <c r="D19" s="5"/>
      <c r="E19" s="37"/>
      <c r="F19" s="37"/>
      <c r="G19" s="37"/>
      <c r="H19" s="116"/>
      <c r="I19" s="116"/>
      <c r="J19" s="5"/>
      <c r="K19" s="5"/>
      <c r="L19" s="55"/>
      <c r="M19" s="5"/>
      <c r="N19" s="64"/>
      <c r="O19" s="64"/>
      <c r="P19" s="64"/>
      <c r="Q19" s="66"/>
    </row>
    <row r="20" spans="1:17" x14ac:dyDescent="0.25">
      <c r="A20" s="115">
        <v>70</v>
      </c>
      <c r="B20" s="54" t="s">
        <v>255</v>
      </c>
      <c r="C20" s="54"/>
      <c r="D20" s="5"/>
      <c r="E20" s="37"/>
      <c r="F20" s="37"/>
      <c r="G20" s="37"/>
      <c r="H20" s="116"/>
      <c r="I20" s="116"/>
      <c r="J20" s="5"/>
      <c r="K20" s="5"/>
      <c r="L20" s="55"/>
      <c r="M20" s="5"/>
      <c r="N20" s="64"/>
      <c r="O20" s="64"/>
      <c r="P20" s="64"/>
      <c r="Q20" s="66"/>
    </row>
    <row r="21" spans="1:17" x14ac:dyDescent="0.25">
      <c r="A21" s="115"/>
      <c r="B21" s="54" t="s">
        <v>256</v>
      </c>
      <c r="C21" s="54"/>
      <c r="D21" s="5"/>
      <c r="E21" s="37"/>
      <c r="F21" s="37"/>
      <c r="G21" s="37"/>
      <c r="H21" s="116"/>
      <c r="I21" s="116"/>
      <c r="J21" s="5"/>
      <c r="K21" s="5"/>
      <c r="L21" s="55"/>
      <c r="M21" s="5"/>
      <c r="N21" s="64"/>
      <c r="O21" s="64"/>
      <c r="P21" s="64"/>
      <c r="Q21" s="66"/>
    </row>
    <row r="22" spans="1:17" x14ac:dyDescent="0.25">
      <c r="A22" s="115"/>
      <c r="B22" s="54" t="s">
        <v>257</v>
      </c>
      <c r="C22" s="54"/>
      <c r="D22" s="5"/>
      <c r="E22" s="37"/>
      <c r="F22" s="37"/>
      <c r="G22" s="37"/>
      <c r="H22" s="116"/>
      <c r="I22" s="116"/>
      <c r="J22" s="5"/>
      <c r="K22" s="5"/>
      <c r="L22" s="55"/>
      <c r="M22" s="5"/>
      <c r="N22" s="64"/>
      <c r="O22" s="64"/>
      <c r="P22" s="64"/>
      <c r="Q22" s="66"/>
    </row>
    <row r="25" spans="1:17" x14ac:dyDescent="0.25">
      <c r="J25" t="s">
        <v>258</v>
      </c>
    </row>
  </sheetData>
  <phoneticPr fontId="4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5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Chamber 2&amp;3</vt:lpstr>
      <vt:lpstr>SuperModule</vt:lpstr>
      <vt:lpstr>Sheet3</vt:lpstr>
      <vt:lpstr>'Chamber 2&amp;3'!OLE_LINK14</vt:lpstr>
      <vt:lpstr>'Chamber 2&amp;3'!Print_Area</vt:lpstr>
    </vt:vector>
  </TitlesOfParts>
  <Company>CERN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icrotty2</dc:creator>
  <cp:lastModifiedBy>Ian Crotty</cp:lastModifiedBy>
  <cp:lastPrinted>2011-10-28T13:40:31Z</cp:lastPrinted>
  <dcterms:created xsi:type="dcterms:W3CDTF">2011-04-20T13:59:53Z</dcterms:created>
  <dcterms:modified xsi:type="dcterms:W3CDTF">2012-04-11T10:03:44Z</dcterms:modified>
</cp:coreProperties>
</file>