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ites\r\rpc-cms-re4-upscope\RPC\Safety\CMS Foam\Tests\23June2014\"/>
    </mc:Choice>
  </mc:AlternateContent>
  <bookViews>
    <workbookView xWindow="480" yWindow="90" windowWidth="17235" windowHeight="6720"/>
  </bookViews>
  <sheets>
    <sheet name="STHAMEX IAF" sheetId="1" r:id="rId1"/>
    <sheet name="Resume" sheetId="7" r:id="rId2"/>
    <sheet name="EXPANDOL" sheetId="2" r:id="rId3"/>
    <sheet name="Meteor P Plus" sheetId="3" r:id="rId4"/>
    <sheet name="23JuneTest01" sheetId="4" r:id="rId5"/>
    <sheet name="24June" sheetId="5" r:id="rId6"/>
    <sheet name="23JuneTest02" sheetId="6" r:id="rId7"/>
  </sheets>
  <calcPr calcId="152511"/>
</workbook>
</file>

<file path=xl/calcChain.xml><?xml version="1.0" encoding="utf-8"?>
<calcChain xmlns="http://schemas.openxmlformats.org/spreadsheetml/2006/main">
  <c r="Q14" i="7" l="1"/>
  <c r="Q13" i="7"/>
  <c r="Q12" i="7"/>
  <c r="Q11" i="7"/>
  <c r="Q10" i="7"/>
  <c r="Q9" i="7"/>
  <c r="Q8" i="7"/>
  <c r="K14" i="7"/>
  <c r="K13" i="7"/>
  <c r="K12" i="7"/>
  <c r="K11" i="7"/>
  <c r="K10" i="7"/>
  <c r="K9" i="7"/>
  <c r="K8" i="7"/>
  <c r="R32" i="3"/>
  <c r="R33" i="3"/>
  <c r="R27" i="3"/>
  <c r="R28" i="3"/>
  <c r="R29" i="3"/>
  <c r="R30" i="3"/>
  <c r="R31" i="3"/>
  <c r="Q34" i="2"/>
  <c r="Q35" i="2"/>
  <c r="Q30" i="2"/>
  <c r="Q31" i="2"/>
  <c r="Q32" i="2"/>
  <c r="Q33" i="2"/>
  <c r="Q29" i="2"/>
  <c r="U46" i="2"/>
  <c r="H31" i="2"/>
  <c r="D25" i="1"/>
  <c r="E11" i="2"/>
  <c r="D26" i="1"/>
  <c r="F50" i="1"/>
  <c r="H31" i="3"/>
  <c r="D27" i="1" l="1"/>
  <c r="I19" i="6"/>
  <c r="I18" i="6"/>
  <c r="I17" i="6"/>
  <c r="I16" i="6"/>
  <c r="I15" i="6"/>
  <c r="I13" i="6"/>
  <c r="E11" i="6"/>
  <c r="I15" i="4"/>
  <c r="I16" i="4"/>
  <c r="I17" i="4"/>
  <c r="E11" i="4"/>
  <c r="I13" i="4"/>
  <c r="F51" i="1" l="1"/>
  <c r="F52" i="1"/>
  <c r="F53" i="1"/>
  <c r="F54" i="1"/>
  <c r="F55" i="1"/>
  <c r="F56" i="1"/>
  <c r="E45" i="1"/>
  <c r="D28" i="1"/>
  <c r="D29" i="1"/>
</calcChain>
</file>

<file path=xl/sharedStrings.xml><?xml version="1.0" encoding="utf-8"?>
<sst xmlns="http://schemas.openxmlformats.org/spreadsheetml/2006/main" count="156" uniqueCount="88">
  <si>
    <t>with 100ml</t>
  </si>
  <si>
    <t>with 200ml</t>
  </si>
  <si>
    <t>calc Val</t>
  </si>
  <si>
    <t>Conductivity</t>
  </si>
  <si>
    <t>Emulsifier</t>
  </si>
  <si>
    <t>Prop % =</t>
  </si>
  <si>
    <t>Real Prop Value =</t>
  </si>
  <si>
    <t>0.6431 x Reading - 0.2651</t>
  </si>
  <si>
    <t>Reading</t>
  </si>
  <si>
    <t>Calc Value</t>
  </si>
  <si>
    <t>Tabulated Values</t>
  </si>
  <si>
    <t>Calibration of Foam Mixer or Emulsifier</t>
  </si>
  <si>
    <t>23 of June 2014</t>
  </si>
  <si>
    <t>From the suggestion of Sthamer</t>
  </si>
  <si>
    <t>STHAMEX IAF</t>
  </si>
  <si>
    <t>EXPANDOL</t>
  </si>
  <si>
    <t>24 of June 2014</t>
  </si>
  <si>
    <t>4.3 x 10^-3 x Cond - 1.427</t>
  </si>
  <si>
    <t>4.1 x 10^-3Cond - 1.4742</t>
  </si>
  <si>
    <t>Calc Prop</t>
  </si>
  <si>
    <t>[%]</t>
  </si>
  <si>
    <t xml:space="preserve">Test at 5% gave a conductivity of </t>
  </si>
  <si>
    <t>Metoer P Plus</t>
  </si>
  <si>
    <t>water</t>
  </si>
  <si>
    <t>Temp set to 19deg C</t>
  </si>
  <si>
    <t>1.84 x 10^-3Cond - 0.658</t>
  </si>
  <si>
    <t>[microS/cm]</t>
  </si>
  <si>
    <t>Instrument</t>
  </si>
  <si>
    <t>CDM 80 Conductivity Meter (Radiometer)</t>
  </si>
  <si>
    <t>http://sthamer.com/englisch/</t>
  </si>
  <si>
    <t>Foam tests at the CMS Foam Test Centre</t>
  </si>
  <si>
    <t>Ian Crotty</t>
  </si>
  <si>
    <t>Time</t>
  </si>
  <si>
    <t xml:space="preserve">Time </t>
  </si>
  <si>
    <t>Elapsed time</t>
  </si>
  <si>
    <t>Flow Rate</t>
  </si>
  <si>
    <t>Flow Meter P</t>
  </si>
  <si>
    <t>Pump P Gauge</t>
  </si>
  <si>
    <t xml:space="preserve">P gauge </t>
  </si>
  <si>
    <t xml:space="preserve">Foam Agent </t>
  </si>
  <si>
    <t>Foam Height</t>
  </si>
  <si>
    <t>Chronometer</t>
  </si>
  <si>
    <t>Foam Gen</t>
  </si>
  <si>
    <t>Comments</t>
  </si>
  <si>
    <t>proportion</t>
  </si>
  <si>
    <t>State</t>
  </si>
  <si>
    <t>[Hr:min]</t>
  </si>
  <si>
    <t>[min:sec]</t>
  </si>
  <si>
    <t>[l/min]</t>
  </si>
  <si>
    <t>[Bar]</t>
  </si>
  <si>
    <t>[0 or 1]</t>
  </si>
  <si>
    <t>[m]</t>
  </si>
  <si>
    <t>water only</t>
  </si>
  <si>
    <t xml:space="preserve">Foam Agent consummed = </t>
  </si>
  <si>
    <t>[cm]</t>
  </si>
  <si>
    <t>Elapsed time with FA =</t>
  </si>
  <si>
    <t>[min]</t>
  </si>
  <si>
    <t>[decimal mins]</t>
  </si>
  <si>
    <t>No Offset</t>
  </si>
  <si>
    <t xml:space="preserve">Foam </t>
  </si>
  <si>
    <t>15;49</t>
  </si>
  <si>
    <t>Indicated</t>
  </si>
  <si>
    <t>Test done with Sthamer personnel ( 2 males, one tall)</t>
  </si>
  <si>
    <t>A bad test, starting conditions not established.</t>
  </si>
  <si>
    <t>Calculated FA proportion from Calibration Curve =</t>
  </si>
  <si>
    <t>Temp</t>
  </si>
  <si>
    <t>Nozzle</t>
  </si>
  <si>
    <t>[degC]</t>
  </si>
  <si>
    <t>N.Benny</t>
  </si>
  <si>
    <t>N. Benny</t>
  </si>
  <si>
    <t>Foam turned on</t>
  </si>
  <si>
    <t>22s</t>
  </si>
  <si>
    <t>Foam @ FG</t>
  </si>
  <si>
    <t>Re</t>
  </si>
  <si>
    <t>Expandol</t>
  </si>
  <si>
    <t>Emulsifier Correction for different Foam Agents</t>
  </si>
  <si>
    <t>Set P Emul</t>
  </si>
  <si>
    <t>Calculated value</t>
  </si>
  <si>
    <t>Calculated Prop = set P x 1.0275 - 1.0275</t>
  </si>
  <si>
    <t>set P</t>
  </si>
  <si>
    <t>calc P</t>
  </si>
  <si>
    <t xml:space="preserve">Assume 2 values </t>
  </si>
  <si>
    <t>set points 0 and 5%</t>
  </si>
  <si>
    <t>Set point</t>
  </si>
  <si>
    <t>defined value</t>
  </si>
  <si>
    <t>Simple extrapolation</t>
  </si>
  <si>
    <t>Meteor P Plus</t>
  </si>
  <si>
    <t>Not this serial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</si>
</sst>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1" fontId="0" fillId="0" borderId="0" xfId="0" applyNumberFormat="1"/>
    <xf numFmtId="15" fontId="0" fillId="0" borderId="0" xfId="0" applyNumberFormat="1"/>
    <xf numFmtId="0" fontId="1" fillId="0" borderId="0" xfId="0" applyFont="1"/>
    <xf numFmtId="0" fontId="0" fillId="0" borderId="1" xfId="0" applyBorder="1"/>
    <xf numFmtId="20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21" fontId="0" fillId="0" borderId="1" xfId="0" applyNumberFormat="1" applyBorder="1"/>
    <xf numFmtId="2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Conductivity of H2O/Foam Agent 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100ml</c:v>
          </c:tx>
          <c:xVal>
            <c:numRef>
              <c:f>'STHAMEX IAF'!$B$7:$B$10</c:f>
              <c:numCache>
                <c:formatCode>General</c:formatCode>
                <c:ptCount val="4"/>
                <c:pt idx="0">
                  <c:v>356</c:v>
                </c:pt>
                <c:pt idx="1">
                  <c:v>598</c:v>
                </c:pt>
                <c:pt idx="2">
                  <c:v>861</c:v>
                </c:pt>
                <c:pt idx="3">
                  <c:v>1063</c:v>
                </c:pt>
              </c:numCache>
            </c:numRef>
          </c:xVal>
          <c:yVal>
            <c:numRef>
              <c:f>'STHAMEX IAF'!$C$7:$C$10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yVal>
          <c:smooth val="1"/>
        </c:ser>
        <c:ser>
          <c:idx val="1"/>
          <c:order val="1"/>
          <c:tx>
            <c:v>200ml</c:v>
          </c:tx>
          <c:xVal>
            <c:numRef>
              <c:f>'STHAMEX IAF'!$B$16:$B$19</c:f>
              <c:numCache>
                <c:formatCode>General</c:formatCode>
                <c:ptCount val="4"/>
                <c:pt idx="0">
                  <c:v>356</c:v>
                </c:pt>
                <c:pt idx="1">
                  <c:v>566</c:v>
                </c:pt>
                <c:pt idx="2">
                  <c:v>806</c:v>
                </c:pt>
                <c:pt idx="3">
                  <c:v>1055</c:v>
                </c:pt>
              </c:numCache>
            </c:numRef>
          </c:xVal>
          <c:yVal>
            <c:numRef>
              <c:f>'STHAMEX IAF'!$C$16:$C$19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05144"/>
        <c:axId val="157405536"/>
      </c:scatterChart>
      <c:valAx>
        <c:axId val="157405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Conductivity [microS/cm]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7405536"/>
        <c:crosses val="autoZero"/>
        <c:crossBetween val="midCat"/>
      </c:valAx>
      <c:valAx>
        <c:axId val="15740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Proportion [%]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74051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Calibrate of Emulsifier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'STHAMEX IAF'!$B$25:$B$29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3.7</c:v>
                </c:pt>
                <c:pt idx="3">
                  <c:v>4.5</c:v>
                </c:pt>
                <c:pt idx="4">
                  <c:v>6</c:v>
                </c:pt>
              </c:numCache>
            </c:numRef>
          </c:xVal>
          <c:yVal>
            <c:numRef>
              <c:f>'STHAMEX IAF'!$D$25:$D$29</c:f>
              <c:numCache>
                <c:formatCode>0.00</c:formatCode>
                <c:ptCount val="5"/>
                <c:pt idx="0">
                  <c:v>0.10379999999999989</c:v>
                </c:pt>
                <c:pt idx="1">
                  <c:v>0.71439999999999992</c:v>
                </c:pt>
                <c:pt idx="2">
                  <c:v>1.8109000000000002</c:v>
                </c:pt>
                <c:pt idx="3">
                  <c:v>2.8515000000000001</c:v>
                </c:pt>
                <c:pt idx="4">
                  <c:v>3.7158000000000002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06320"/>
        <c:axId val="157406712"/>
      </c:scatterChart>
      <c:valAx>
        <c:axId val="15740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Reading on Emulsifier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7406712"/>
        <c:crosses val="autoZero"/>
        <c:crossBetween val="midCat"/>
      </c:valAx>
      <c:valAx>
        <c:axId val="157406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Calculated 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574063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Sthamex IAF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637157545389471"/>
                  <c:y val="-2.56057499211161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Resume!$C$6:$C$10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3.7</c:v>
                </c:pt>
                <c:pt idx="3">
                  <c:v>4.5</c:v>
                </c:pt>
                <c:pt idx="4">
                  <c:v>6</c:v>
                </c:pt>
              </c:numCache>
            </c:numRef>
          </c:xVal>
          <c:yVal>
            <c:numRef>
              <c:f>Resume!$E$6:$E$10</c:f>
              <c:numCache>
                <c:formatCode>General</c:formatCode>
                <c:ptCount val="5"/>
                <c:pt idx="0">
                  <c:v>0</c:v>
                </c:pt>
                <c:pt idx="1">
                  <c:v>0.71439999999999992</c:v>
                </c:pt>
                <c:pt idx="2">
                  <c:v>1.8109000000000002</c:v>
                </c:pt>
                <c:pt idx="3">
                  <c:v>2.8515000000000001</c:v>
                </c:pt>
                <c:pt idx="4">
                  <c:v>3.7158000000000002</c:v>
                </c:pt>
              </c:numCache>
            </c:numRef>
          </c:yVal>
          <c:smooth val="1"/>
        </c:ser>
        <c:ser>
          <c:idx val="1"/>
          <c:order val="1"/>
          <c:tx>
            <c:v>Expandol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6419976428566266"/>
                  <c:y val="0.123619762272076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Resume!$I$8:$I$14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Resume!$K$8:$K$14</c:f>
              <c:numCache>
                <c:formatCode>General</c:formatCode>
                <c:ptCount val="7"/>
                <c:pt idx="0">
                  <c:v>-1.0275000000000001</c:v>
                </c:pt>
                <c:pt idx="1">
                  <c:v>0</c:v>
                </c:pt>
                <c:pt idx="2">
                  <c:v>1.0275000000000001</c:v>
                </c:pt>
                <c:pt idx="3">
                  <c:v>2.0550000000000006</c:v>
                </c:pt>
                <c:pt idx="4">
                  <c:v>3.0825000000000005</c:v>
                </c:pt>
                <c:pt idx="5">
                  <c:v>4.1100000000000003</c:v>
                </c:pt>
                <c:pt idx="6">
                  <c:v>5.1375000000000011</c:v>
                </c:pt>
              </c:numCache>
            </c:numRef>
          </c:yVal>
          <c:smooth val="1"/>
        </c:ser>
        <c:ser>
          <c:idx val="2"/>
          <c:order val="2"/>
          <c:tx>
            <c:v>MeteorP Plus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7841464031872046"/>
                  <c:y val="0.464324022736952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Resume!$O$8:$O$14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Resume!$Q$8:$Q$14</c:f>
              <c:numCache>
                <c:formatCode>General</c:formatCode>
                <c:ptCount val="7"/>
                <c:pt idx="0">
                  <c:v>-3.24</c:v>
                </c:pt>
                <c:pt idx="1">
                  <c:v>-2.2400000000000002</c:v>
                </c:pt>
                <c:pt idx="2">
                  <c:v>-1.2400000000000002</c:v>
                </c:pt>
                <c:pt idx="3">
                  <c:v>-0.24000000000000021</c:v>
                </c:pt>
                <c:pt idx="4">
                  <c:v>0.75999999999999979</c:v>
                </c:pt>
                <c:pt idx="5">
                  <c:v>1.7599999999999998</c:v>
                </c:pt>
                <c:pt idx="6">
                  <c:v>2.76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07496"/>
        <c:axId val="180686864"/>
      </c:scatterChart>
      <c:valAx>
        <c:axId val="1574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Set Point Emulsifier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86864"/>
        <c:crosses val="autoZero"/>
        <c:crossBetween val="midCat"/>
      </c:valAx>
      <c:valAx>
        <c:axId val="18068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407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Expandol</c:v>
          </c:tx>
          <c:trendline>
            <c:trendlineType val="linear"/>
            <c:dispRSqr val="1"/>
            <c:dispEq val="1"/>
            <c:trendlineLbl>
              <c:numFmt formatCode="#,##0.00000" sourceLinked="0"/>
            </c:trendlineLbl>
          </c:trendline>
          <c:xVal>
            <c:numRef>
              <c:f>EXPANDOL!$C$6:$C$9</c:f>
              <c:numCache>
                <c:formatCode>General</c:formatCode>
                <c:ptCount val="4"/>
                <c:pt idx="0">
                  <c:v>354</c:v>
                </c:pt>
                <c:pt idx="1">
                  <c:v>617</c:v>
                </c:pt>
                <c:pt idx="2">
                  <c:v>850</c:v>
                </c:pt>
                <c:pt idx="3">
                  <c:v>1092</c:v>
                </c:pt>
              </c:numCache>
            </c:numRef>
          </c:xVal>
          <c:yVal>
            <c:numRef>
              <c:f>EXPANDOL!$B$6:$B$9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yVal>
          <c:smooth val="1"/>
        </c:ser>
        <c:ser>
          <c:idx val="1"/>
          <c:order val="1"/>
          <c:tx>
            <c:v>Foam Test Value</c:v>
          </c:tx>
          <c:xVal>
            <c:numRef>
              <c:f>EXPANDOL!$H$33</c:f>
              <c:numCache>
                <c:formatCode>General</c:formatCode>
                <c:ptCount val="1"/>
                <c:pt idx="0">
                  <c:v>1362</c:v>
                </c:pt>
              </c:numCache>
            </c:numRef>
          </c:xVal>
          <c:yVal>
            <c:numRef>
              <c:f>EXPANDOL!$I$33</c:f>
              <c:numCache>
                <c:formatCode>General</c:formatCode>
                <c:ptCount val="1"/>
                <c:pt idx="0">
                  <c:v>4.1101999999999999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87648"/>
        <c:axId val="180688040"/>
      </c:scatterChart>
      <c:valAx>
        <c:axId val="1806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0688040"/>
        <c:crosses val="autoZero"/>
        <c:crossBetween val="midCat"/>
      </c:valAx>
      <c:valAx>
        <c:axId val="180688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6876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EXPANDOL!$O$29:$O$35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EXPANDOL!$Q$29:$Q$35</c:f>
              <c:numCache>
                <c:formatCode>General</c:formatCode>
                <c:ptCount val="7"/>
                <c:pt idx="0">
                  <c:v>-1.0275000000000001</c:v>
                </c:pt>
                <c:pt idx="1">
                  <c:v>0</c:v>
                </c:pt>
                <c:pt idx="2">
                  <c:v>1.0275000000000001</c:v>
                </c:pt>
                <c:pt idx="3">
                  <c:v>2.0550000000000006</c:v>
                </c:pt>
                <c:pt idx="4">
                  <c:v>3.0825000000000005</c:v>
                </c:pt>
                <c:pt idx="5">
                  <c:v>4.1100000000000003</c:v>
                </c:pt>
                <c:pt idx="6">
                  <c:v>5.1375000000000011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630128"/>
        <c:axId val="315630520"/>
      </c:scatterChart>
      <c:valAx>
        <c:axId val="315630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Set Point Emulsifier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630520"/>
        <c:crosses val="autoZero"/>
        <c:crossBetween val="midCat"/>
      </c:valAx>
      <c:valAx>
        <c:axId val="31563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630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Prop of Metoer Plus 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Metoer P Plus Prop</c:v>
          </c:tx>
          <c:trendline>
            <c:trendlineType val="linear"/>
            <c:dispRSqr val="1"/>
            <c:dispEq val="1"/>
            <c:trendlineLbl>
              <c:numFmt formatCode="#,##0.00000" sourceLinked="0"/>
            </c:trendlineLbl>
          </c:trendline>
          <c:xVal>
            <c:numRef>
              <c:f>'Meteor P Plus'!$B$8:$B$11</c:f>
              <c:numCache>
                <c:formatCode>General</c:formatCode>
                <c:ptCount val="4"/>
                <c:pt idx="0">
                  <c:v>347</c:v>
                </c:pt>
                <c:pt idx="1">
                  <c:v>906</c:v>
                </c:pt>
                <c:pt idx="2">
                  <c:v>1460</c:v>
                </c:pt>
                <c:pt idx="3">
                  <c:v>1969</c:v>
                </c:pt>
              </c:numCache>
            </c:numRef>
          </c:xVal>
          <c:yVal>
            <c:numRef>
              <c:f>'Meteor P Plus'!$C$8:$C$11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yVal>
          <c:smooth val="1"/>
        </c:ser>
        <c:ser>
          <c:idx val="1"/>
          <c:order val="1"/>
          <c:tx>
            <c:v>Foam Test Value</c:v>
          </c:tx>
          <c:xVal>
            <c:numRef>
              <c:f>'Meteor P Plus'!$H$34</c:f>
              <c:numCache>
                <c:formatCode>General</c:formatCode>
                <c:ptCount val="1"/>
                <c:pt idx="0">
                  <c:v>1312</c:v>
                </c:pt>
              </c:numCache>
            </c:numRef>
          </c:xVal>
          <c:yVal>
            <c:numRef>
              <c:f>'Meteor P Plus'!$I$34</c:f>
              <c:numCache>
                <c:formatCode>General</c:formatCode>
                <c:ptCount val="1"/>
                <c:pt idx="0">
                  <c:v>1.7554800000000004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631304"/>
        <c:axId val="315631696"/>
      </c:scatterChart>
      <c:valAx>
        <c:axId val="315631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Conductivity [micro S/cm]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315631696"/>
        <c:crosses val="autoZero"/>
        <c:crossBetween val="midCat"/>
      </c:valAx>
      <c:valAx>
        <c:axId val="315631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Proportion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315631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'Meteor P Plus'!$P$27:$P$33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'Meteor P Plus'!$R$27:$R$33</c:f>
              <c:numCache>
                <c:formatCode>General</c:formatCode>
                <c:ptCount val="7"/>
                <c:pt idx="0">
                  <c:v>-3.24</c:v>
                </c:pt>
                <c:pt idx="1">
                  <c:v>-2.2400000000000002</c:v>
                </c:pt>
                <c:pt idx="2">
                  <c:v>-1.2400000000000002</c:v>
                </c:pt>
                <c:pt idx="3">
                  <c:v>-0.24000000000000021</c:v>
                </c:pt>
                <c:pt idx="4">
                  <c:v>0.75999999999999979</c:v>
                </c:pt>
                <c:pt idx="5">
                  <c:v>1.7599999999999998</c:v>
                </c:pt>
                <c:pt idx="6">
                  <c:v>2.76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632480"/>
        <c:axId val="315632872"/>
      </c:scatterChart>
      <c:valAx>
        <c:axId val="315632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Set point on Emulsifier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632872"/>
        <c:crosses val="autoZero"/>
        <c:crossBetween val="midCat"/>
      </c:valAx>
      <c:valAx>
        <c:axId val="31563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[%]
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632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5</xdr:row>
      <xdr:rowOff>104774</xdr:rowOff>
    </xdr:from>
    <xdr:to>
      <xdr:col>15</xdr:col>
      <xdr:colOff>95250</xdr:colOff>
      <xdr:row>28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238124</xdr:colOff>
      <xdr:row>34</xdr:row>
      <xdr:rowOff>90486</xdr:rowOff>
    </xdr:from>
    <xdr:to>
      <xdr:col>18</xdr:col>
      <xdr:colOff>400049</xdr:colOff>
      <xdr:row>55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23</xdr:col>
      <xdr:colOff>152400</xdr:colOff>
      <xdr:row>21</xdr:row>
      <xdr:rowOff>0</xdr:rowOff>
    </xdr:to>
    <xdr:pic>
      <xdr:nvPicPr>
        <xdr:cNvPr id="5" name="Picture 4" descr="Radiometer Copenhagen CDM 80 Conductivity Meter , CDC 114 Nominal Cell Constan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1143000"/>
          <a:ext cx="38100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16</xdr:row>
      <xdr:rowOff>4761</xdr:rowOff>
    </xdr:from>
    <xdr:to>
      <xdr:col>15</xdr:col>
      <xdr:colOff>228600</xdr:colOff>
      <xdr:row>38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5</xdr:row>
      <xdr:rowOff>166687</xdr:rowOff>
    </xdr:from>
    <xdr:to>
      <xdr:col>18</xdr:col>
      <xdr:colOff>142874</xdr:colOff>
      <xdr:row>24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423861</xdr:colOff>
      <xdr:row>23</xdr:row>
      <xdr:rowOff>90486</xdr:rowOff>
    </xdr:from>
    <xdr:to>
      <xdr:col>26</xdr:col>
      <xdr:colOff>352424</xdr:colOff>
      <xdr:row>39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304799</xdr:colOff>
      <xdr:row>4</xdr:row>
      <xdr:rowOff>42861</xdr:rowOff>
    </xdr:from>
    <xdr:to>
      <xdr:col>19</xdr:col>
      <xdr:colOff>47624</xdr:colOff>
      <xdr:row>22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166687</xdr:colOff>
      <xdr:row>24</xdr:row>
      <xdr:rowOff>33337</xdr:rowOff>
    </xdr:from>
    <xdr:to>
      <xdr:col>26</xdr:col>
      <xdr:colOff>471487</xdr:colOff>
      <xdr:row>38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6"/>
  <sheetViews>
    <sheetView tabSelected="1" topLeftCell="F1" workbookViewId="0">
      <selection activeCell="S23" sqref="S23"/>
    </sheetView>
  </sheetViews>
  <sheetFormatPr defaultRowHeight="15" x14ac:dyDescent="0.25"/>
  <cols>
    <col min="3" max="4" width="13.5703125" customWidth="1"/>
    <col min="15" max="15" width="9.42578125" bestFit="1" customWidth="1"/>
  </cols>
  <sheetData>
    <row r="2" spans="2:18" x14ac:dyDescent="0.25">
      <c r="E2" t="s">
        <v>11</v>
      </c>
      <c r="J2" t="s">
        <v>14</v>
      </c>
      <c r="O2" s="2" t="s">
        <v>12</v>
      </c>
    </row>
    <row r="3" spans="2:18" x14ac:dyDescent="0.25">
      <c r="E3" t="s">
        <v>13</v>
      </c>
      <c r="J3" t="s">
        <v>29</v>
      </c>
    </row>
    <row r="4" spans="2:18" x14ac:dyDescent="0.25">
      <c r="C4" t="s">
        <v>27</v>
      </c>
      <c r="D4" t="s">
        <v>28</v>
      </c>
    </row>
    <row r="5" spans="2:18" x14ac:dyDescent="0.25">
      <c r="K5" t="s">
        <v>24</v>
      </c>
    </row>
    <row r="6" spans="2:18" x14ac:dyDescent="0.25">
      <c r="B6" t="s">
        <v>0</v>
      </c>
    </row>
    <row r="7" spans="2:18" x14ac:dyDescent="0.25">
      <c r="B7">
        <v>356</v>
      </c>
      <c r="C7">
        <v>0</v>
      </c>
      <c r="R7" s="14"/>
    </row>
    <row r="8" spans="2:18" x14ac:dyDescent="0.25">
      <c r="B8">
        <v>598</v>
      </c>
      <c r="C8">
        <v>1</v>
      </c>
    </row>
    <row r="9" spans="2:18" x14ac:dyDescent="0.25">
      <c r="B9">
        <v>861</v>
      </c>
      <c r="C9">
        <v>2</v>
      </c>
    </row>
    <row r="10" spans="2:18" x14ac:dyDescent="0.25">
      <c r="B10">
        <v>1063</v>
      </c>
      <c r="C10">
        <v>3</v>
      </c>
    </row>
    <row r="11" spans="2:18" x14ac:dyDescent="0.25">
      <c r="C11">
        <v>4</v>
      </c>
    </row>
    <row r="15" spans="2:18" x14ac:dyDescent="0.25">
      <c r="B15" t="s">
        <v>1</v>
      </c>
    </row>
    <row r="16" spans="2:18" x14ac:dyDescent="0.25">
      <c r="B16">
        <v>356</v>
      </c>
      <c r="C16">
        <v>0</v>
      </c>
    </row>
    <row r="17" spans="2:19" x14ac:dyDescent="0.25">
      <c r="B17">
        <v>566</v>
      </c>
      <c r="C17">
        <v>1</v>
      </c>
    </row>
    <row r="18" spans="2:19" x14ac:dyDescent="0.25">
      <c r="B18">
        <v>806</v>
      </c>
      <c r="C18">
        <v>2</v>
      </c>
    </row>
    <row r="19" spans="2:19" x14ac:dyDescent="0.25">
      <c r="B19">
        <v>1055</v>
      </c>
      <c r="C19">
        <v>3</v>
      </c>
    </row>
    <row r="23" spans="2:19" x14ac:dyDescent="0.25">
      <c r="S23" t="s">
        <v>87</v>
      </c>
    </row>
    <row r="24" spans="2:19" x14ac:dyDescent="0.25">
      <c r="B24" t="s">
        <v>4</v>
      </c>
      <c r="C24" t="s">
        <v>3</v>
      </c>
      <c r="D24" t="s">
        <v>2</v>
      </c>
    </row>
    <row r="25" spans="2:19" x14ac:dyDescent="0.25">
      <c r="B25">
        <v>0</v>
      </c>
      <c r="C25">
        <v>356</v>
      </c>
      <c r="D25" s="11">
        <f>C25*$J$32-$J$33</f>
        <v>0.10379999999999989</v>
      </c>
    </row>
    <row r="26" spans="2:19" x14ac:dyDescent="0.25">
      <c r="B26">
        <v>2</v>
      </c>
      <c r="C26">
        <v>498</v>
      </c>
      <c r="D26" s="11">
        <f>C26*$J$32-$J$33</f>
        <v>0.71439999999999992</v>
      </c>
    </row>
    <row r="27" spans="2:19" x14ac:dyDescent="0.25">
      <c r="B27">
        <v>3.7</v>
      </c>
      <c r="C27">
        <v>753</v>
      </c>
      <c r="D27" s="11">
        <f>C27*$J$32-$J$33</f>
        <v>1.8109000000000002</v>
      </c>
    </row>
    <row r="28" spans="2:19" x14ac:dyDescent="0.25">
      <c r="B28">
        <v>4.5</v>
      </c>
      <c r="C28">
        <v>995</v>
      </c>
      <c r="D28" s="11">
        <f t="shared" ref="D28:D29" si="0">C28*$J$32-$J$33</f>
        <v>2.8515000000000001</v>
      </c>
    </row>
    <row r="29" spans="2:19" x14ac:dyDescent="0.25">
      <c r="B29">
        <v>6</v>
      </c>
      <c r="C29">
        <v>1196</v>
      </c>
      <c r="D29" s="11">
        <f t="shared" si="0"/>
        <v>3.7158000000000002</v>
      </c>
    </row>
    <row r="32" spans="2:19" x14ac:dyDescent="0.25">
      <c r="F32" t="s">
        <v>5</v>
      </c>
      <c r="G32" t="s">
        <v>17</v>
      </c>
      <c r="J32" s="1">
        <v>4.3E-3</v>
      </c>
    </row>
    <row r="33" spans="3:10" x14ac:dyDescent="0.25">
      <c r="J33">
        <v>1.427</v>
      </c>
    </row>
    <row r="39" spans="3:10" x14ac:dyDescent="0.25">
      <c r="G39" t="s">
        <v>26</v>
      </c>
    </row>
    <row r="42" spans="3:10" x14ac:dyDescent="0.25">
      <c r="C42" t="s">
        <v>6</v>
      </c>
      <c r="E42" t="s">
        <v>7</v>
      </c>
    </row>
    <row r="43" spans="3:10" x14ac:dyDescent="0.25">
      <c r="E43" t="s">
        <v>8</v>
      </c>
      <c r="F43">
        <v>3</v>
      </c>
    </row>
    <row r="44" spans="3:10" x14ac:dyDescent="0.25">
      <c r="H44">
        <v>0.66310000000000002</v>
      </c>
    </row>
    <row r="45" spans="3:10" x14ac:dyDescent="0.25">
      <c r="D45" t="s">
        <v>9</v>
      </c>
      <c r="E45">
        <f>H44*F43-H45</f>
        <v>1.7242000000000002</v>
      </c>
      <c r="H45">
        <v>0.2651</v>
      </c>
    </row>
    <row r="48" spans="3:10" x14ac:dyDescent="0.25">
      <c r="E48" t="s">
        <v>10</v>
      </c>
    </row>
    <row r="50" spans="5:6" x14ac:dyDescent="0.25">
      <c r="E50">
        <v>0</v>
      </c>
      <c r="F50">
        <f>$H$44*E50-$H$45</f>
        <v>-0.2651</v>
      </c>
    </row>
    <row r="51" spans="5:6" x14ac:dyDescent="0.25">
      <c r="E51">
        <v>1</v>
      </c>
      <c r="F51">
        <f t="shared" ref="F51:F56" si="1">$H$44*E51-$H$45</f>
        <v>0.39800000000000002</v>
      </c>
    </row>
    <row r="52" spans="5:6" x14ac:dyDescent="0.25">
      <c r="E52">
        <v>2</v>
      </c>
      <c r="F52">
        <f t="shared" si="1"/>
        <v>1.0611000000000002</v>
      </c>
    </row>
    <row r="53" spans="5:6" x14ac:dyDescent="0.25">
      <c r="E53">
        <v>3</v>
      </c>
      <c r="F53">
        <f t="shared" si="1"/>
        <v>1.7242000000000002</v>
      </c>
    </row>
    <row r="54" spans="5:6" x14ac:dyDescent="0.25">
      <c r="E54">
        <v>4</v>
      </c>
      <c r="F54">
        <f t="shared" si="1"/>
        <v>2.3873000000000002</v>
      </c>
    </row>
    <row r="55" spans="5:6" x14ac:dyDescent="0.25">
      <c r="E55">
        <v>5</v>
      </c>
      <c r="F55">
        <f t="shared" si="1"/>
        <v>3.0504000000000002</v>
      </c>
    </row>
    <row r="56" spans="5:6" x14ac:dyDescent="0.25">
      <c r="E56">
        <v>6</v>
      </c>
      <c r="F56">
        <f t="shared" si="1"/>
        <v>3.7135000000000002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A7" workbookViewId="0">
      <selection activeCell="R24" sqref="R24"/>
    </sheetView>
  </sheetViews>
  <sheetFormatPr defaultRowHeight="15" x14ac:dyDescent="0.25"/>
  <cols>
    <col min="3" max="3" width="12.140625" customWidth="1"/>
  </cols>
  <sheetData>
    <row r="1" spans="1:17" x14ac:dyDescent="0.25">
      <c r="A1" t="s">
        <v>73</v>
      </c>
      <c r="D1" t="s">
        <v>75</v>
      </c>
    </row>
    <row r="3" spans="1:17" x14ac:dyDescent="0.25">
      <c r="C3" t="s">
        <v>14</v>
      </c>
      <c r="I3" t="s">
        <v>74</v>
      </c>
      <c r="O3" t="s">
        <v>86</v>
      </c>
    </row>
    <row r="5" spans="1:17" x14ac:dyDescent="0.25">
      <c r="C5" t="s">
        <v>4</v>
      </c>
      <c r="D5" t="s">
        <v>3</v>
      </c>
      <c r="E5" t="s">
        <v>2</v>
      </c>
    </row>
    <row r="6" spans="1:17" x14ac:dyDescent="0.25">
      <c r="C6">
        <v>0</v>
      </c>
      <c r="D6">
        <v>356</v>
      </c>
      <c r="E6">
        <v>0</v>
      </c>
      <c r="I6" t="s">
        <v>76</v>
      </c>
      <c r="K6" t="s">
        <v>77</v>
      </c>
      <c r="O6" t="s">
        <v>83</v>
      </c>
      <c r="Q6" t="s">
        <v>85</v>
      </c>
    </row>
    <row r="7" spans="1:17" x14ac:dyDescent="0.25">
      <c r="C7">
        <v>2</v>
      </c>
      <c r="D7">
        <v>498</v>
      </c>
      <c r="E7">
        <v>0.71439999999999992</v>
      </c>
    </row>
    <row r="8" spans="1:17" x14ac:dyDescent="0.25">
      <c r="C8">
        <v>3.7</v>
      </c>
      <c r="D8">
        <v>753</v>
      </c>
      <c r="E8">
        <v>1.8109000000000002</v>
      </c>
      <c r="I8">
        <v>0</v>
      </c>
      <c r="K8">
        <f>I8*1.0275-1.0275</f>
        <v>-1.0275000000000001</v>
      </c>
      <c r="O8">
        <v>0</v>
      </c>
      <c r="Q8">
        <f t="shared" ref="Q8:Q11" si="0">O8-3.24</f>
        <v>-3.24</v>
      </c>
    </row>
    <row r="9" spans="1:17" x14ac:dyDescent="0.25">
      <c r="C9">
        <v>4.5</v>
      </c>
      <c r="D9">
        <v>995</v>
      </c>
      <c r="E9">
        <v>2.8515000000000001</v>
      </c>
      <c r="I9">
        <v>1</v>
      </c>
      <c r="K9">
        <f t="shared" ref="K9:K14" si="1">I9*1.0275-1.0275</f>
        <v>0</v>
      </c>
      <c r="O9">
        <v>1</v>
      </c>
      <c r="Q9">
        <f t="shared" si="0"/>
        <v>-2.2400000000000002</v>
      </c>
    </row>
    <row r="10" spans="1:17" x14ac:dyDescent="0.25">
      <c r="C10">
        <v>6</v>
      </c>
      <c r="D10">
        <v>1196</v>
      </c>
      <c r="E10">
        <v>3.7158000000000002</v>
      </c>
      <c r="I10">
        <v>2</v>
      </c>
      <c r="K10">
        <f t="shared" si="1"/>
        <v>1.0275000000000001</v>
      </c>
      <c r="O10">
        <v>2</v>
      </c>
      <c r="Q10">
        <f t="shared" si="0"/>
        <v>-1.2400000000000002</v>
      </c>
    </row>
    <row r="11" spans="1:17" x14ac:dyDescent="0.25">
      <c r="I11">
        <v>3</v>
      </c>
      <c r="K11">
        <f t="shared" si="1"/>
        <v>2.0550000000000006</v>
      </c>
      <c r="O11">
        <v>3</v>
      </c>
      <c r="Q11">
        <f t="shared" si="0"/>
        <v>-0.24000000000000021</v>
      </c>
    </row>
    <row r="12" spans="1:17" x14ac:dyDescent="0.25">
      <c r="I12">
        <v>4</v>
      </c>
      <c r="K12">
        <f t="shared" si="1"/>
        <v>3.0825000000000005</v>
      </c>
      <c r="O12">
        <v>4</v>
      </c>
      <c r="Q12">
        <f>O12-3.24</f>
        <v>0.75999999999999979</v>
      </c>
    </row>
    <row r="13" spans="1:17" x14ac:dyDescent="0.25">
      <c r="I13">
        <v>5</v>
      </c>
      <c r="K13">
        <f>I13*1.0275-1.0275</f>
        <v>4.1100000000000003</v>
      </c>
      <c r="O13">
        <v>5</v>
      </c>
      <c r="Q13">
        <f t="shared" ref="Q13:Q14" si="2">O13-3.24</f>
        <v>1.7599999999999998</v>
      </c>
    </row>
    <row r="14" spans="1:17" x14ac:dyDescent="0.25">
      <c r="I14">
        <v>6</v>
      </c>
      <c r="K14">
        <f t="shared" si="1"/>
        <v>5.1375000000000011</v>
      </c>
      <c r="O14">
        <v>6</v>
      </c>
      <c r="Q14">
        <f t="shared" si="2"/>
        <v>2.76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6"/>
  <sheetViews>
    <sheetView topLeftCell="D13" workbookViewId="0">
      <selection activeCell="O27" sqref="O27:Q35"/>
    </sheetView>
  </sheetViews>
  <sheetFormatPr defaultRowHeight="15" x14ac:dyDescent="0.25"/>
  <cols>
    <col min="2" max="2" width="12.140625" customWidth="1"/>
  </cols>
  <sheetData>
    <row r="2" spans="2:16" x14ac:dyDescent="0.25">
      <c r="F2" t="s">
        <v>11</v>
      </c>
      <c r="K2" t="s">
        <v>15</v>
      </c>
      <c r="P2" s="2" t="s">
        <v>16</v>
      </c>
    </row>
    <row r="5" spans="2:16" x14ac:dyDescent="0.25">
      <c r="B5" t="s">
        <v>44</v>
      </c>
      <c r="C5" t="s">
        <v>0</v>
      </c>
      <c r="E5" t="s">
        <v>9</v>
      </c>
      <c r="H5" t="s">
        <v>24</v>
      </c>
    </row>
    <row r="6" spans="2:16" x14ac:dyDescent="0.25">
      <c r="B6" s="7">
        <v>0</v>
      </c>
      <c r="C6" s="7">
        <v>354</v>
      </c>
      <c r="D6" s="7"/>
      <c r="E6" s="7"/>
    </row>
    <row r="7" spans="2:16" x14ac:dyDescent="0.25">
      <c r="B7" s="7">
        <v>1</v>
      </c>
      <c r="C7" s="7">
        <v>617</v>
      </c>
      <c r="D7" s="7"/>
      <c r="E7" s="7"/>
    </row>
    <row r="8" spans="2:16" x14ac:dyDescent="0.25">
      <c r="B8" s="7">
        <v>2</v>
      </c>
      <c r="C8" s="7">
        <v>850</v>
      </c>
      <c r="D8" s="7"/>
      <c r="E8" s="7"/>
    </row>
    <row r="9" spans="2:16" x14ac:dyDescent="0.25">
      <c r="B9" s="7">
        <v>3</v>
      </c>
      <c r="C9" s="7">
        <v>1092</v>
      </c>
      <c r="D9" s="7"/>
      <c r="E9" s="7"/>
    </row>
    <row r="10" spans="2:16" x14ac:dyDescent="0.25">
      <c r="B10" s="7"/>
      <c r="C10" s="7"/>
      <c r="D10" s="7"/>
      <c r="E10" s="7"/>
    </row>
    <row r="11" spans="2:16" x14ac:dyDescent="0.25">
      <c r="B11" s="7"/>
      <c r="C11" s="7">
        <v>1362</v>
      </c>
      <c r="D11" s="7"/>
      <c r="E11" s="7">
        <f>C11*I26-I27</f>
        <v>4.1101999999999999</v>
      </c>
    </row>
    <row r="26" spans="5:17" x14ac:dyDescent="0.25">
      <c r="E26" t="s">
        <v>5</v>
      </c>
      <c r="F26" t="s">
        <v>18</v>
      </c>
      <c r="I26">
        <v>4.1000000000000003E-3</v>
      </c>
    </row>
    <row r="27" spans="5:17" x14ac:dyDescent="0.25">
      <c r="I27">
        <v>1.474</v>
      </c>
      <c r="M27">
        <v>1362</v>
      </c>
      <c r="O27" t="s">
        <v>76</v>
      </c>
      <c r="Q27" t="s">
        <v>77</v>
      </c>
    </row>
    <row r="29" spans="5:17" x14ac:dyDescent="0.25">
      <c r="F29" t="s">
        <v>21</v>
      </c>
      <c r="J29">
        <v>1362</v>
      </c>
      <c r="K29" t="s">
        <v>26</v>
      </c>
      <c r="O29">
        <v>0</v>
      </c>
      <c r="Q29">
        <f>O29*1.0275-1.0275</f>
        <v>-1.0275000000000001</v>
      </c>
    </row>
    <row r="30" spans="5:17" x14ac:dyDescent="0.25">
      <c r="O30">
        <v>1</v>
      </c>
      <c r="Q30">
        <f t="shared" ref="Q30:Q35" si="0">O30*1.0275-1.0275</f>
        <v>0</v>
      </c>
    </row>
    <row r="31" spans="5:17" x14ac:dyDescent="0.25">
      <c r="G31" t="s">
        <v>19</v>
      </c>
      <c r="H31">
        <f>J29*I26-I27</f>
        <v>4.1101999999999999</v>
      </c>
      <c r="I31" t="s">
        <v>20</v>
      </c>
      <c r="L31" t="s">
        <v>81</v>
      </c>
      <c r="O31">
        <v>2</v>
      </c>
      <c r="Q31">
        <f t="shared" si="0"/>
        <v>1.0275000000000001</v>
      </c>
    </row>
    <row r="32" spans="5:17" x14ac:dyDescent="0.25">
      <c r="L32" t="s">
        <v>82</v>
      </c>
      <c r="O32">
        <v>3</v>
      </c>
      <c r="Q32">
        <f t="shared" si="0"/>
        <v>2.0550000000000006</v>
      </c>
    </row>
    <row r="33" spans="8:21" x14ac:dyDescent="0.25">
      <c r="H33">
        <v>1362</v>
      </c>
      <c r="I33">
        <v>4.1101999999999999</v>
      </c>
      <c r="O33">
        <v>4</v>
      </c>
      <c r="Q33">
        <f t="shared" si="0"/>
        <v>3.0825000000000005</v>
      </c>
    </row>
    <row r="34" spans="8:21" x14ac:dyDescent="0.25">
      <c r="O34">
        <v>5</v>
      </c>
      <c r="Q34">
        <f>O34*1.0275-1.0275</f>
        <v>4.1100000000000003</v>
      </c>
    </row>
    <row r="35" spans="8:21" x14ac:dyDescent="0.25">
      <c r="O35">
        <v>6</v>
      </c>
      <c r="Q35">
        <f t="shared" si="0"/>
        <v>5.1375000000000011</v>
      </c>
    </row>
    <row r="37" spans="8:21" x14ac:dyDescent="0.25">
      <c r="Q37">
        <v>1.0275000000000001</v>
      </c>
    </row>
    <row r="38" spans="8:21" x14ac:dyDescent="0.25">
      <c r="Q38">
        <v>1.0275000000000001</v>
      </c>
    </row>
    <row r="43" spans="8:21" x14ac:dyDescent="0.25">
      <c r="T43" t="s">
        <v>78</v>
      </c>
    </row>
    <row r="45" spans="8:21" x14ac:dyDescent="0.25">
      <c r="T45" t="s">
        <v>79</v>
      </c>
      <c r="U45" t="s">
        <v>80</v>
      </c>
    </row>
    <row r="46" spans="8:21" x14ac:dyDescent="0.25">
      <c r="T46">
        <v>2</v>
      </c>
      <c r="U46">
        <f>T46*1.0275-1.0275</f>
        <v>1.0275000000000001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4"/>
  <sheetViews>
    <sheetView topLeftCell="B1" workbookViewId="0">
      <selection activeCell="Y18" sqref="X18:Y18"/>
    </sheetView>
  </sheetViews>
  <sheetFormatPr defaultRowHeight="15" x14ac:dyDescent="0.25"/>
  <sheetData>
    <row r="2" spans="2:5" x14ac:dyDescent="0.25">
      <c r="E2" t="s">
        <v>22</v>
      </c>
    </row>
    <row r="3" spans="2:5" x14ac:dyDescent="0.25">
      <c r="B3" t="s">
        <v>24</v>
      </c>
    </row>
    <row r="5" spans="2:5" x14ac:dyDescent="0.25">
      <c r="B5" t="s">
        <v>23</v>
      </c>
      <c r="C5">
        <v>347</v>
      </c>
    </row>
    <row r="6" spans="2:5" x14ac:dyDescent="0.25">
      <c r="E6" t="s">
        <v>9</v>
      </c>
    </row>
    <row r="7" spans="2:5" x14ac:dyDescent="0.25">
      <c r="B7" t="s">
        <v>0</v>
      </c>
    </row>
    <row r="8" spans="2:5" x14ac:dyDescent="0.25">
      <c r="B8">
        <v>347</v>
      </c>
      <c r="C8">
        <v>0</v>
      </c>
      <c r="D8" t="s">
        <v>23</v>
      </c>
    </row>
    <row r="9" spans="2:5" x14ac:dyDescent="0.25">
      <c r="B9">
        <v>906</v>
      </c>
      <c r="C9">
        <v>1</v>
      </c>
    </row>
    <row r="10" spans="2:5" x14ac:dyDescent="0.25">
      <c r="B10">
        <v>1460</v>
      </c>
      <c r="C10">
        <v>2</v>
      </c>
    </row>
    <row r="11" spans="2:5" x14ac:dyDescent="0.25">
      <c r="B11">
        <v>1969</v>
      </c>
      <c r="C11">
        <v>3</v>
      </c>
    </row>
    <row r="25" spans="5:18" x14ac:dyDescent="0.25">
      <c r="P25" t="s">
        <v>83</v>
      </c>
      <c r="R25" t="s">
        <v>85</v>
      </c>
    </row>
    <row r="26" spans="5:18" x14ac:dyDescent="0.25">
      <c r="E26" t="s">
        <v>5</v>
      </c>
      <c r="F26" t="s">
        <v>25</v>
      </c>
      <c r="I26">
        <v>1.8400000000000001E-3</v>
      </c>
    </row>
    <row r="27" spans="5:18" x14ac:dyDescent="0.25">
      <c r="I27">
        <v>0.65859999999999996</v>
      </c>
      <c r="P27">
        <v>0</v>
      </c>
      <c r="R27">
        <f t="shared" ref="R27:R30" si="0">P27-3.24</f>
        <v>-3.24</v>
      </c>
    </row>
    <row r="28" spans="5:18" x14ac:dyDescent="0.25">
      <c r="P28">
        <v>1</v>
      </c>
      <c r="R28">
        <f t="shared" si="0"/>
        <v>-2.2400000000000002</v>
      </c>
    </row>
    <row r="29" spans="5:18" x14ac:dyDescent="0.25">
      <c r="F29" t="s">
        <v>21</v>
      </c>
      <c r="J29">
        <v>1312</v>
      </c>
      <c r="K29" t="s">
        <v>26</v>
      </c>
      <c r="P29">
        <v>2</v>
      </c>
      <c r="R29">
        <f t="shared" si="0"/>
        <v>-1.2400000000000002</v>
      </c>
    </row>
    <row r="30" spans="5:18" x14ac:dyDescent="0.25">
      <c r="P30">
        <v>3</v>
      </c>
      <c r="R30">
        <f t="shared" si="0"/>
        <v>-0.24000000000000021</v>
      </c>
    </row>
    <row r="31" spans="5:18" x14ac:dyDescent="0.25">
      <c r="G31" t="s">
        <v>19</v>
      </c>
      <c r="H31">
        <f>J29*I26-I27</f>
        <v>1.7554800000000004</v>
      </c>
      <c r="I31" t="s">
        <v>20</v>
      </c>
      <c r="P31">
        <v>4</v>
      </c>
      <c r="R31">
        <f>P31-3.24</f>
        <v>0.75999999999999979</v>
      </c>
    </row>
    <row r="32" spans="5:18" x14ac:dyDescent="0.25">
      <c r="N32" t="s">
        <v>84</v>
      </c>
      <c r="P32">
        <v>5</v>
      </c>
      <c r="R32">
        <f t="shared" ref="R32:R33" si="1">P32-3.24</f>
        <v>1.7599999999999998</v>
      </c>
    </row>
    <row r="33" spans="8:18" x14ac:dyDescent="0.25">
      <c r="P33">
        <v>6</v>
      </c>
      <c r="R33">
        <f t="shared" si="1"/>
        <v>2.76</v>
      </c>
    </row>
    <row r="34" spans="8:18" x14ac:dyDescent="0.25">
      <c r="H34">
        <v>1312</v>
      </c>
      <c r="I34">
        <v>1.7554800000000004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workbookViewId="0">
      <selection activeCell="K4" sqref="K4"/>
    </sheetView>
  </sheetViews>
  <sheetFormatPr defaultRowHeight="15" x14ac:dyDescent="0.25"/>
  <cols>
    <col min="2" max="2" width="12.5703125" customWidth="1"/>
    <col min="3" max="3" width="12.28515625" customWidth="1"/>
    <col min="4" max="4" width="18.140625" customWidth="1"/>
    <col min="5" max="5" width="9.85546875" customWidth="1"/>
    <col min="8" max="8" width="10.7109375" customWidth="1"/>
    <col min="9" max="9" width="10.5703125" customWidth="1"/>
    <col min="10" max="10" width="11.7109375" customWidth="1"/>
    <col min="11" max="11" width="9.42578125" bestFit="1" customWidth="1"/>
    <col min="12" max="12" width="13.140625" customWidth="1"/>
  </cols>
  <sheetData>
    <row r="2" spans="1:12" ht="21" x14ac:dyDescent="0.35">
      <c r="A2" s="3" t="s">
        <v>30</v>
      </c>
      <c r="K2" s="2">
        <v>41813</v>
      </c>
    </row>
    <row r="3" spans="1:12" x14ac:dyDescent="0.25">
      <c r="K3" t="s">
        <v>31</v>
      </c>
    </row>
    <row r="4" spans="1:12" x14ac:dyDescent="0.25">
      <c r="B4" t="s">
        <v>62</v>
      </c>
      <c r="K4" t="s">
        <v>69</v>
      </c>
    </row>
    <row r="7" spans="1:12" x14ac:dyDescent="0.25">
      <c r="A7" s="4" t="s">
        <v>32</v>
      </c>
      <c r="B7" s="4" t="s">
        <v>33</v>
      </c>
      <c r="C7" s="4" t="s">
        <v>34</v>
      </c>
      <c r="D7" s="4"/>
      <c r="E7" s="6" t="s">
        <v>35</v>
      </c>
      <c r="F7" s="12" t="s">
        <v>36</v>
      </c>
      <c r="G7" s="12" t="s">
        <v>37</v>
      </c>
      <c r="H7" s="6" t="s">
        <v>38</v>
      </c>
      <c r="I7" s="6" t="s">
        <v>38</v>
      </c>
      <c r="J7" s="6" t="s">
        <v>39</v>
      </c>
      <c r="K7" s="7" t="s">
        <v>45</v>
      </c>
      <c r="L7" s="6" t="s">
        <v>40</v>
      </c>
    </row>
    <row r="8" spans="1:12" x14ac:dyDescent="0.25">
      <c r="A8" s="4"/>
      <c r="B8" s="4" t="s">
        <v>41</v>
      </c>
      <c r="C8" s="4"/>
      <c r="D8" s="4"/>
      <c r="E8" s="6"/>
      <c r="F8" s="13"/>
      <c r="G8" s="13"/>
      <c r="H8" s="6" t="s">
        <v>42</v>
      </c>
      <c r="I8" s="6" t="s">
        <v>42</v>
      </c>
      <c r="J8" s="6" t="s">
        <v>61</v>
      </c>
      <c r="K8" s="6"/>
      <c r="L8" s="6"/>
    </row>
    <row r="9" spans="1:12" x14ac:dyDescent="0.25">
      <c r="A9" s="4"/>
      <c r="B9" s="4"/>
      <c r="C9" s="4"/>
      <c r="D9" s="4" t="s">
        <v>43</v>
      </c>
      <c r="E9" s="6"/>
      <c r="F9" s="6"/>
      <c r="G9" s="6"/>
      <c r="H9" s="6" t="s">
        <v>58</v>
      </c>
      <c r="I9" s="6"/>
      <c r="J9" s="6" t="s">
        <v>44</v>
      </c>
      <c r="K9" s="6"/>
      <c r="L9" s="6"/>
    </row>
    <row r="10" spans="1:12" x14ac:dyDescent="0.25">
      <c r="A10" s="4" t="s">
        <v>46</v>
      </c>
      <c r="B10" s="4" t="s">
        <v>47</v>
      </c>
      <c r="C10" s="4" t="s">
        <v>47</v>
      </c>
      <c r="D10" s="4"/>
      <c r="E10" s="6" t="s">
        <v>48</v>
      </c>
      <c r="F10" s="6" t="s">
        <v>49</v>
      </c>
      <c r="G10" s="6" t="s">
        <v>49</v>
      </c>
      <c r="H10" s="6" t="s">
        <v>49</v>
      </c>
      <c r="I10" s="6"/>
      <c r="J10" s="6" t="s">
        <v>20</v>
      </c>
      <c r="K10" s="6" t="s">
        <v>50</v>
      </c>
      <c r="L10" s="6" t="s">
        <v>51</v>
      </c>
    </row>
    <row r="11" spans="1:12" x14ac:dyDescent="0.25">
      <c r="E11" s="7" t="e">
        <f>+or-10</f>
        <v>#NAME?</v>
      </c>
      <c r="F11" s="7"/>
      <c r="G11" s="7"/>
      <c r="H11" s="7"/>
      <c r="I11" s="7"/>
      <c r="J11" s="7"/>
      <c r="K11" s="7"/>
      <c r="L11" s="7"/>
    </row>
    <row r="12" spans="1:12" x14ac:dyDescent="0.25">
      <c r="E12" s="7"/>
      <c r="F12" s="7"/>
      <c r="G12" s="7"/>
      <c r="H12" s="7"/>
      <c r="I12" s="7"/>
      <c r="J12" s="7"/>
      <c r="K12" s="7"/>
      <c r="L12" s="7"/>
    </row>
    <row r="13" spans="1:12" x14ac:dyDescent="0.25">
      <c r="A13" s="5">
        <v>0.65902777777777777</v>
      </c>
      <c r="B13" s="4"/>
      <c r="C13" s="4"/>
      <c r="D13" s="4" t="s">
        <v>52</v>
      </c>
      <c r="E13" s="6">
        <v>270</v>
      </c>
      <c r="F13" s="6"/>
      <c r="G13" s="6">
        <v>9</v>
      </c>
      <c r="H13" s="6"/>
      <c r="I13" s="6">
        <f>H13+0.12</f>
        <v>0.12</v>
      </c>
      <c r="J13" s="6">
        <v>2</v>
      </c>
      <c r="K13" s="6">
        <v>0</v>
      </c>
      <c r="L13" s="6">
        <v>0</v>
      </c>
    </row>
    <row r="14" spans="1:12" x14ac:dyDescent="0.25">
      <c r="A14" s="4"/>
      <c r="B14" s="4"/>
      <c r="C14" s="4"/>
      <c r="D14" s="4"/>
      <c r="E14" s="6"/>
      <c r="F14" s="6"/>
      <c r="G14" s="6"/>
      <c r="H14" s="6"/>
      <c r="I14" s="6"/>
      <c r="J14" s="6"/>
      <c r="K14" s="6"/>
      <c r="L14" s="6"/>
    </row>
    <row r="15" spans="1:12" x14ac:dyDescent="0.25">
      <c r="A15" s="5" t="s">
        <v>60</v>
      </c>
      <c r="B15" s="4"/>
      <c r="C15" s="4"/>
      <c r="D15" s="4" t="s">
        <v>59</v>
      </c>
      <c r="E15" s="6"/>
      <c r="F15" s="6"/>
      <c r="G15" s="6"/>
      <c r="H15" s="6">
        <v>3</v>
      </c>
      <c r="I15" s="6">
        <f t="shared" ref="I15:I17" si="0">H15+0.12</f>
        <v>3.12</v>
      </c>
      <c r="J15" s="6">
        <v>2</v>
      </c>
      <c r="K15" s="6">
        <v>1</v>
      </c>
      <c r="L15" s="6">
        <v>1</v>
      </c>
    </row>
    <row r="16" spans="1:12" x14ac:dyDescent="0.25">
      <c r="A16" s="5">
        <v>0.66041666666666665</v>
      </c>
      <c r="B16" s="4"/>
      <c r="C16" s="4">
        <v>0</v>
      </c>
      <c r="D16" s="4"/>
      <c r="E16" s="6">
        <v>356</v>
      </c>
      <c r="F16" s="6"/>
      <c r="G16" s="6"/>
      <c r="H16" s="6">
        <v>3</v>
      </c>
      <c r="I16" s="6">
        <f t="shared" si="0"/>
        <v>3.12</v>
      </c>
      <c r="J16" s="6">
        <v>2</v>
      </c>
      <c r="K16" s="6">
        <v>1</v>
      </c>
      <c r="L16" s="6">
        <v>1.5</v>
      </c>
    </row>
    <row r="17" spans="1:12" x14ac:dyDescent="0.25">
      <c r="A17" s="5">
        <v>0.66111111111111109</v>
      </c>
      <c r="B17" s="4"/>
      <c r="C17" s="5"/>
      <c r="D17" s="4"/>
      <c r="E17" s="6"/>
      <c r="F17" s="6"/>
      <c r="G17" s="6"/>
      <c r="H17" s="6">
        <v>3</v>
      </c>
      <c r="I17" s="6">
        <f t="shared" si="0"/>
        <v>3.12</v>
      </c>
      <c r="J17" s="6">
        <v>2</v>
      </c>
      <c r="K17" s="6">
        <v>1</v>
      </c>
      <c r="L17" s="6">
        <v>2</v>
      </c>
    </row>
    <row r="18" spans="1:12" x14ac:dyDescent="0.25">
      <c r="A18" s="4"/>
      <c r="B18" s="4"/>
      <c r="C18" s="5"/>
      <c r="D18" s="4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4"/>
      <c r="B19" s="4"/>
      <c r="C19" s="5"/>
      <c r="D19" s="4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4"/>
      <c r="B20" s="4"/>
      <c r="C20" s="5"/>
      <c r="D20" s="4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5"/>
      <c r="B21" s="4"/>
      <c r="C21" s="4"/>
      <c r="D21" s="4"/>
      <c r="E21" s="6"/>
      <c r="F21" s="6"/>
      <c r="G21" s="6"/>
      <c r="H21" s="6"/>
      <c r="I21" s="6"/>
      <c r="J21" s="6"/>
      <c r="K21" s="6"/>
      <c r="L21" s="6"/>
    </row>
    <row r="23" spans="1:12" x14ac:dyDescent="0.25">
      <c r="D23" t="s">
        <v>63</v>
      </c>
    </row>
    <row r="24" spans="1:12" x14ac:dyDescent="0.25">
      <c r="E24" t="s">
        <v>53</v>
      </c>
      <c r="I24" t="s">
        <v>54</v>
      </c>
    </row>
    <row r="26" spans="1:12" x14ac:dyDescent="0.25">
      <c r="E26" t="s">
        <v>55</v>
      </c>
      <c r="I26" t="s">
        <v>56</v>
      </c>
    </row>
    <row r="27" spans="1:12" x14ac:dyDescent="0.25">
      <c r="I27" t="s">
        <v>57</v>
      </c>
    </row>
    <row r="29" spans="1:12" x14ac:dyDescent="0.25">
      <c r="E29" t="s">
        <v>64</v>
      </c>
    </row>
  </sheetData>
  <mergeCells count="2"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F11" sqref="F11"/>
    </sheetView>
  </sheetViews>
  <sheetFormatPr defaultRowHeight="15" x14ac:dyDescent="0.25"/>
  <cols>
    <col min="2" max="2" width="12.5703125" customWidth="1"/>
    <col min="3" max="3" width="12.28515625" customWidth="1"/>
    <col min="4" max="4" width="18.140625" customWidth="1"/>
    <col min="5" max="5" width="9.85546875" customWidth="1"/>
    <col min="8" max="8" width="10.7109375" customWidth="1"/>
    <col min="9" max="9" width="10.5703125" customWidth="1"/>
    <col min="10" max="10" width="11.7109375" customWidth="1"/>
    <col min="11" max="11" width="9.42578125" bestFit="1" customWidth="1"/>
    <col min="12" max="12" width="13.140625" customWidth="1"/>
  </cols>
  <sheetData>
    <row r="2" spans="1:13" ht="21" x14ac:dyDescent="0.35">
      <c r="A2" s="3" t="s">
        <v>30</v>
      </c>
      <c r="K2" s="2">
        <v>41813</v>
      </c>
    </row>
    <row r="3" spans="1:13" x14ac:dyDescent="0.25">
      <c r="K3" t="s">
        <v>31</v>
      </c>
    </row>
    <row r="4" spans="1:13" x14ac:dyDescent="0.25">
      <c r="B4" t="s">
        <v>62</v>
      </c>
      <c r="K4" t="s">
        <v>68</v>
      </c>
    </row>
    <row r="7" spans="1:13" x14ac:dyDescent="0.25">
      <c r="A7" s="4" t="s">
        <v>32</v>
      </c>
      <c r="B7" s="4" t="s">
        <v>33</v>
      </c>
      <c r="C7" s="4" t="s">
        <v>34</v>
      </c>
      <c r="D7" s="4"/>
      <c r="E7" s="6" t="s">
        <v>35</v>
      </c>
      <c r="F7" s="12" t="s">
        <v>36</v>
      </c>
      <c r="G7" s="12" t="s">
        <v>37</v>
      </c>
      <c r="H7" s="6" t="s">
        <v>38</v>
      </c>
      <c r="I7" s="6" t="s">
        <v>38</v>
      </c>
      <c r="J7" s="6" t="s">
        <v>39</v>
      </c>
      <c r="K7" s="7" t="s">
        <v>45</v>
      </c>
      <c r="L7" s="8" t="s">
        <v>40</v>
      </c>
      <c r="M7" s="9" t="s">
        <v>65</v>
      </c>
    </row>
    <row r="8" spans="1:13" x14ac:dyDescent="0.25">
      <c r="A8" s="4"/>
      <c r="B8" s="4" t="s">
        <v>41</v>
      </c>
      <c r="C8" s="4"/>
      <c r="D8" s="4"/>
      <c r="E8" s="6"/>
      <c r="F8" s="13"/>
      <c r="G8" s="13"/>
      <c r="H8" s="6" t="s">
        <v>42</v>
      </c>
      <c r="I8" s="6" t="s">
        <v>42</v>
      </c>
      <c r="J8" s="6" t="s">
        <v>61</v>
      </c>
      <c r="K8" s="6"/>
      <c r="L8" s="8"/>
      <c r="M8" s="4"/>
    </row>
    <row r="9" spans="1:13" x14ac:dyDescent="0.25">
      <c r="A9" s="4"/>
      <c r="B9" s="4"/>
      <c r="C9" s="4"/>
      <c r="D9" s="4" t="s">
        <v>43</v>
      </c>
      <c r="E9" s="6"/>
      <c r="F9" s="6"/>
      <c r="G9" s="6"/>
      <c r="H9" s="6" t="s">
        <v>58</v>
      </c>
      <c r="I9" s="6"/>
      <c r="J9" s="6" t="s">
        <v>44</v>
      </c>
      <c r="K9" s="6"/>
      <c r="L9" s="8"/>
      <c r="M9" s="4" t="s">
        <v>66</v>
      </c>
    </row>
    <row r="10" spans="1:13" x14ac:dyDescent="0.25">
      <c r="A10" s="4" t="s">
        <v>46</v>
      </c>
      <c r="B10" s="4" t="s">
        <v>47</v>
      </c>
      <c r="C10" s="4" t="s">
        <v>47</v>
      </c>
      <c r="D10" s="4"/>
      <c r="E10" s="6" t="s">
        <v>48</v>
      </c>
      <c r="F10" s="6" t="s">
        <v>49</v>
      </c>
      <c r="G10" s="6" t="s">
        <v>49</v>
      </c>
      <c r="H10" s="6" t="s">
        <v>49</v>
      </c>
      <c r="I10" s="6"/>
      <c r="J10" s="6" t="s">
        <v>20</v>
      </c>
      <c r="K10" s="6" t="s">
        <v>50</v>
      </c>
      <c r="L10" s="8" t="s">
        <v>51</v>
      </c>
      <c r="M10" s="9" t="s">
        <v>67</v>
      </c>
    </row>
    <row r="11" spans="1:13" x14ac:dyDescent="0.25">
      <c r="E11" s="7" t="e">
        <f>+or-10</f>
        <v>#NAME?</v>
      </c>
      <c r="F11" s="7"/>
      <c r="G11" s="7"/>
      <c r="H11" s="7"/>
      <c r="I11" s="7"/>
      <c r="J11" s="7"/>
      <c r="K11" s="7"/>
      <c r="L11" s="7"/>
      <c r="M11" s="4"/>
    </row>
    <row r="12" spans="1:13" x14ac:dyDescent="0.25">
      <c r="E12" s="7"/>
      <c r="F12" s="7"/>
      <c r="G12" s="7"/>
      <c r="H12" s="7"/>
      <c r="I12" s="7"/>
      <c r="J12" s="7"/>
      <c r="K12" s="7"/>
      <c r="L12" s="7"/>
      <c r="M12" s="4"/>
    </row>
    <row r="13" spans="1:13" x14ac:dyDescent="0.25">
      <c r="A13" s="5">
        <v>0.67361111111111116</v>
      </c>
      <c r="B13" s="4"/>
      <c r="C13" s="4"/>
      <c r="D13" s="4" t="s">
        <v>52</v>
      </c>
      <c r="E13" s="6"/>
      <c r="F13" s="6"/>
      <c r="G13" s="6">
        <v>9</v>
      </c>
      <c r="H13" s="6"/>
      <c r="I13" s="6">
        <f>H13+0.12</f>
        <v>0.12</v>
      </c>
      <c r="J13" s="6">
        <v>0</v>
      </c>
      <c r="K13" s="6">
        <v>0</v>
      </c>
      <c r="L13" s="8">
        <v>0</v>
      </c>
      <c r="M13" s="4"/>
    </row>
    <row r="14" spans="1:13" x14ac:dyDescent="0.25">
      <c r="A14" s="4"/>
      <c r="B14" s="4"/>
      <c r="C14" s="4"/>
      <c r="D14" s="4"/>
      <c r="E14" s="6"/>
      <c r="F14" s="6"/>
      <c r="G14" s="6"/>
      <c r="H14" s="6"/>
      <c r="I14" s="6"/>
      <c r="J14" s="6"/>
      <c r="K14" s="6"/>
      <c r="L14" s="8"/>
      <c r="M14" s="4"/>
    </row>
    <row r="15" spans="1:13" x14ac:dyDescent="0.25">
      <c r="A15" s="5"/>
      <c r="B15" s="4"/>
      <c r="C15" s="4">
        <v>0</v>
      </c>
      <c r="D15" s="4" t="s">
        <v>70</v>
      </c>
      <c r="E15" s="6"/>
      <c r="F15" s="6"/>
      <c r="G15" s="6"/>
      <c r="H15" s="6">
        <v>3</v>
      </c>
      <c r="I15" s="6">
        <f t="shared" ref="I15:I19" si="0">H15+0.12</f>
        <v>3.12</v>
      </c>
      <c r="J15" s="6">
        <v>6</v>
      </c>
      <c r="K15" s="6">
        <v>1</v>
      </c>
      <c r="L15" s="8">
        <v>0</v>
      </c>
      <c r="M15" s="4"/>
    </row>
    <row r="16" spans="1:13" x14ac:dyDescent="0.25">
      <c r="A16" s="5"/>
      <c r="B16" s="4"/>
      <c r="C16" s="4" t="s">
        <v>71</v>
      </c>
      <c r="D16" s="4" t="s">
        <v>72</v>
      </c>
      <c r="E16" s="6">
        <v>305</v>
      </c>
      <c r="F16" s="6"/>
      <c r="G16" s="6"/>
      <c r="H16" s="6">
        <v>3</v>
      </c>
      <c r="I16" s="6">
        <f t="shared" si="0"/>
        <v>3.12</v>
      </c>
      <c r="J16" s="6">
        <v>6</v>
      </c>
      <c r="K16" s="6">
        <v>1</v>
      </c>
      <c r="L16" s="8">
        <v>0</v>
      </c>
      <c r="M16" s="4"/>
    </row>
    <row r="17" spans="1:13" x14ac:dyDescent="0.25">
      <c r="A17" s="5">
        <v>0.67418981481481488</v>
      </c>
      <c r="B17" s="10">
        <v>0.67418981481481488</v>
      </c>
      <c r="C17" s="5"/>
      <c r="D17" s="4"/>
      <c r="E17" s="6"/>
      <c r="F17" s="6"/>
      <c r="G17" s="6"/>
      <c r="H17" s="6">
        <v>3</v>
      </c>
      <c r="I17" s="6">
        <f t="shared" si="0"/>
        <v>3.12</v>
      </c>
      <c r="J17" s="6">
        <v>6</v>
      </c>
      <c r="K17" s="6">
        <v>1</v>
      </c>
      <c r="L17" s="8">
        <v>1</v>
      </c>
      <c r="M17" s="9">
        <v>21.75</v>
      </c>
    </row>
    <row r="18" spans="1:13" x14ac:dyDescent="0.25">
      <c r="A18" s="4"/>
      <c r="B18" s="10">
        <v>0.67452546296296301</v>
      </c>
      <c r="C18" s="5"/>
      <c r="D18" s="4"/>
      <c r="E18" s="6"/>
      <c r="F18" s="6"/>
      <c r="G18" s="6"/>
      <c r="H18" s="6">
        <v>3</v>
      </c>
      <c r="I18" s="6">
        <f t="shared" si="0"/>
        <v>3.12</v>
      </c>
      <c r="J18" s="6">
        <v>6</v>
      </c>
      <c r="K18" s="6"/>
      <c r="L18" s="8">
        <v>1.5</v>
      </c>
      <c r="M18" s="4"/>
    </row>
    <row r="19" spans="1:13" x14ac:dyDescent="0.25">
      <c r="A19" s="4"/>
      <c r="B19" s="10">
        <v>0.67482638888888891</v>
      </c>
      <c r="C19" s="5"/>
      <c r="D19" s="4"/>
      <c r="E19" s="6"/>
      <c r="F19" s="6"/>
      <c r="G19" s="6"/>
      <c r="H19" s="6">
        <v>3</v>
      </c>
      <c r="I19" s="6">
        <f t="shared" si="0"/>
        <v>3.12</v>
      </c>
      <c r="J19" s="6">
        <v>6</v>
      </c>
      <c r="K19" s="6"/>
      <c r="L19" s="8">
        <v>2</v>
      </c>
      <c r="M19" s="4"/>
    </row>
    <row r="20" spans="1:13" x14ac:dyDescent="0.25">
      <c r="A20" s="4"/>
      <c r="B20" s="4"/>
      <c r="C20" s="5"/>
      <c r="D20" s="4"/>
      <c r="E20" s="6"/>
      <c r="F20" s="6"/>
      <c r="G20" s="6"/>
      <c r="H20" s="6"/>
      <c r="I20" s="6"/>
      <c r="J20" s="6"/>
      <c r="K20" s="6"/>
      <c r="L20" s="8"/>
      <c r="M20" s="4"/>
    </row>
    <row r="21" spans="1:13" x14ac:dyDescent="0.25">
      <c r="A21" s="5"/>
      <c r="B21" s="4"/>
      <c r="C21" s="4"/>
      <c r="D21" s="4"/>
      <c r="E21" s="6"/>
      <c r="F21" s="6"/>
      <c r="G21" s="6"/>
      <c r="H21" s="6"/>
      <c r="I21" s="6"/>
      <c r="J21" s="6"/>
      <c r="K21" s="6"/>
      <c r="L21" s="8"/>
      <c r="M21" s="4"/>
    </row>
    <row r="24" spans="1:13" x14ac:dyDescent="0.25">
      <c r="E24" t="s">
        <v>53</v>
      </c>
      <c r="I24" t="s">
        <v>54</v>
      </c>
    </row>
    <row r="26" spans="1:13" x14ac:dyDescent="0.25">
      <c r="E26" t="s">
        <v>55</v>
      </c>
      <c r="I26" t="s">
        <v>56</v>
      </c>
    </row>
    <row r="27" spans="1:13" x14ac:dyDescent="0.25">
      <c r="I27" t="s">
        <v>57</v>
      </c>
    </row>
    <row r="29" spans="1:13" x14ac:dyDescent="0.25">
      <c r="E29" t="s">
        <v>64</v>
      </c>
    </row>
  </sheetData>
  <mergeCells count="2"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STHAMEX IAF</vt:lpstr>
      <vt:lpstr>Resume</vt:lpstr>
      <vt:lpstr>EXPANDOL</vt:lpstr>
      <vt:lpstr>Meteor P Plus</vt:lpstr>
      <vt:lpstr>23JuneTest01</vt:lpstr>
      <vt:lpstr>24June</vt:lpstr>
      <vt:lpstr>23JuneTest02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2014-06-23T15:17:18Z</dcterms:created>
  <dcterms:modified xsi:type="dcterms:W3CDTF">2015-03-06T10:51:40Z</dcterms:modified>
</cp:coreProperties>
</file>