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8190" activeTab="3"/>
  </bookViews>
  <sheets>
    <sheet name="List" sheetId="1" r:id="rId1"/>
    <sheet name="Signal ch to LBB" sheetId="2" r:id="rId2"/>
    <sheet name="DCS ch to LBB" sheetId="3" r:id="rId3"/>
    <sheet name="HVch to YE1" sheetId="4" r:id="rId4"/>
    <sheet name="LV ch to 3009" sheetId="5" r:id="rId5"/>
    <sheet name="48V ACDC to Easy" sheetId="6" r:id="rId6"/>
    <sheet name="Comm ACDC to EASY" sheetId="7" r:id="rId7"/>
  </sheets>
  <calcPr calcId="145621"/>
</workbook>
</file>

<file path=xl/calcChain.xml><?xml version="1.0" encoding="utf-8"?>
<calcChain xmlns="http://schemas.openxmlformats.org/spreadsheetml/2006/main">
  <c r="G21" i="4" l="1"/>
  <c r="I21" i="4"/>
  <c r="G20" i="4"/>
  <c r="G17" i="3"/>
  <c r="H17" i="3" s="1"/>
  <c r="G18" i="3"/>
  <c r="H18" i="3" s="1"/>
  <c r="G19" i="3"/>
  <c r="H19" i="3" s="1"/>
  <c r="K16" i="5"/>
  <c r="L16" i="5" s="1"/>
  <c r="K19" i="5"/>
  <c r="L19" i="5" s="1"/>
  <c r="K22" i="5"/>
  <c r="L22" i="5" s="1"/>
  <c r="K24" i="5"/>
  <c r="L24" i="5" s="1"/>
  <c r="I21" i="5"/>
  <c r="K21" i="5" s="1"/>
  <c r="L21" i="5" s="1"/>
  <c r="I22" i="5"/>
  <c r="I23" i="5"/>
  <c r="K23" i="5" s="1"/>
  <c r="L23" i="5" s="1"/>
  <c r="I24" i="5"/>
  <c r="I25" i="5"/>
  <c r="K25" i="5" s="1"/>
  <c r="L25" i="5" s="1"/>
  <c r="I16" i="5"/>
  <c r="I18" i="5"/>
  <c r="K18" i="5" s="1"/>
  <c r="L18" i="5" s="1"/>
  <c r="I19" i="5"/>
  <c r="I20" i="5"/>
  <c r="K20" i="5" s="1"/>
  <c r="L20" i="5" s="1"/>
  <c r="I15" i="5"/>
  <c r="G24" i="4"/>
  <c r="I24" i="4" s="1"/>
  <c r="J24" i="4" s="1"/>
  <c r="G18" i="4"/>
  <c r="I18" i="4" s="1"/>
  <c r="J18" i="4" s="1"/>
  <c r="G16" i="4" l="1"/>
  <c r="G17" i="4"/>
  <c r="I17" i="4" s="1"/>
  <c r="J17" i="4" s="1"/>
  <c r="G22" i="4"/>
  <c r="G23" i="4"/>
  <c r="G19" i="4"/>
  <c r="I19" i="4"/>
  <c r="J19" i="4" s="1"/>
  <c r="I20" i="4"/>
  <c r="J20" i="4" s="1"/>
  <c r="I22" i="4"/>
  <c r="J22" i="4" s="1"/>
  <c r="I23" i="4"/>
  <c r="J23" i="4" s="1"/>
  <c r="G16" i="2"/>
  <c r="H16" i="2" s="1"/>
  <c r="G22" i="7"/>
  <c r="H22" i="7" s="1"/>
  <c r="G17" i="7"/>
  <c r="H17" i="7" s="1"/>
  <c r="G16" i="7"/>
  <c r="H16" i="7" s="1"/>
  <c r="G12" i="7"/>
  <c r="G23" i="6" l="1"/>
  <c r="H23" i="6" s="1"/>
  <c r="G18" i="6"/>
  <c r="H18" i="6" s="1"/>
  <c r="G17" i="6"/>
  <c r="H17" i="6" s="1"/>
  <c r="H26" i="6" s="1"/>
  <c r="G13" i="6"/>
  <c r="K15" i="5"/>
  <c r="L15" i="5" s="1"/>
  <c r="L28" i="5" s="1"/>
  <c r="K11" i="5"/>
  <c r="G15" i="2"/>
  <c r="H15" i="2" s="1"/>
  <c r="G17" i="2"/>
  <c r="H17" i="2" s="1"/>
  <c r="G18" i="2"/>
  <c r="H18" i="2" s="1"/>
  <c r="G19" i="2"/>
  <c r="H19" i="2" s="1"/>
  <c r="G9" i="2"/>
  <c r="I9" i="4"/>
  <c r="I16" i="4"/>
  <c r="J16" i="4" s="1"/>
  <c r="J31" i="4" s="1"/>
  <c r="J32" i="4" s="1"/>
  <c r="I12" i="4"/>
  <c r="G16" i="3"/>
  <c r="H16" i="3" s="1"/>
  <c r="G15" i="3"/>
  <c r="H15" i="3" s="1"/>
  <c r="H22" i="3" s="1"/>
  <c r="G11" i="3"/>
  <c r="G14" i="2"/>
  <c r="H14" i="2" s="1"/>
  <c r="G13" i="2"/>
  <c r="H13" i="2" s="1"/>
  <c r="H25" i="2" l="1"/>
  <c r="D8" i="1"/>
  <c r="D10" i="1"/>
</calcChain>
</file>

<file path=xl/sharedStrings.xml><?xml version="1.0" encoding="utf-8"?>
<sst xmlns="http://schemas.openxmlformats.org/spreadsheetml/2006/main" count="379" uniqueCount="147">
  <si>
    <t>Cables for RE4 UXC &amp; USC</t>
  </si>
  <si>
    <t>Signal cable chamber to LBB</t>
  </si>
  <si>
    <t>HV cables chamber to YE1PP</t>
  </si>
  <si>
    <t>LV cables chamber to Caen 3009</t>
  </si>
  <si>
    <t>DCS cable chamber to LBB</t>
  </si>
  <si>
    <t>cable quantity</t>
  </si>
  <si>
    <t>Cable ref</t>
  </si>
  <si>
    <t>04.71.06.400.0</t>
  </si>
  <si>
    <t>Signal Cable to LBB</t>
  </si>
  <si>
    <t>LV</t>
  </si>
  <si>
    <t>Ian Crotty</t>
  </si>
  <si>
    <t>BLINDE 40xAWG28</t>
  </si>
  <si>
    <t>In stock</t>
  </si>
  <si>
    <t>Required</t>
  </si>
  <si>
    <t>Connectors</t>
  </si>
  <si>
    <t>40 pin</t>
  </si>
  <si>
    <t>Scem</t>
  </si>
  <si>
    <t>3M IDC</t>
  </si>
  <si>
    <t>09.55.03.340.4</t>
  </si>
  <si>
    <t>09.55.03.440.1</t>
  </si>
  <si>
    <t>Unit cost [chf]</t>
  </si>
  <si>
    <t>to order</t>
  </si>
  <si>
    <t>Tot cost</t>
  </si>
  <si>
    <t>[chf]</t>
  </si>
  <si>
    <t>TOTAL Cost [chf]</t>
  </si>
  <si>
    <t>Heat shrink</t>
  </si>
  <si>
    <t>sheath</t>
  </si>
  <si>
    <t>shield sheath</t>
  </si>
  <si>
    <t>ground connection</t>
  </si>
  <si>
    <t>ground lug</t>
  </si>
  <si>
    <t>Total Material costs</t>
  </si>
  <si>
    <t>DCS Cable to LBB</t>
  </si>
  <si>
    <t>XX pin</t>
  </si>
  <si>
    <t>09.55.03.XXX</t>
  </si>
  <si>
    <t>HV Cable chamber to YE1 PP</t>
  </si>
  <si>
    <t>Chamber cables</t>
  </si>
  <si>
    <t>Trigger cables</t>
  </si>
  <si>
    <t>3 Phase cable rear rack</t>
  </si>
  <si>
    <t>48V ACDC to Easy</t>
  </si>
  <si>
    <t>48V service Power</t>
  </si>
  <si>
    <t>Communication BC to UXC</t>
  </si>
  <si>
    <t>Communication YE1PP to ACDC</t>
  </si>
  <si>
    <t>LV 3016 to LBB</t>
  </si>
  <si>
    <t>Branch Controller</t>
  </si>
  <si>
    <t>Fibres</t>
  </si>
  <si>
    <t>Signal from LBB to UXC</t>
  </si>
  <si>
    <t>LBB to YE1 PP</t>
  </si>
  <si>
    <t xml:space="preserve">TTC </t>
  </si>
  <si>
    <t>Ethernet "Ring"</t>
  </si>
  <si>
    <t>In stock [m]</t>
  </si>
  <si>
    <t>[m]</t>
  </si>
  <si>
    <t>Units</t>
  </si>
  <si>
    <t>piece</t>
  </si>
  <si>
    <t>ground connection 0.5mm2</t>
  </si>
  <si>
    <t>1600 ??</t>
  </si>
  <si>
    <t>[kg]</t>
  </si>
  <si>
    <t>LV Chambre to 3009</t>
  </si>
  <si>
    <t>BL</t>
  </si>
  <si>
    <t>04.71.06.XXX.x</t>
  </si>
  <si>
    <t>???</t>
  </si>
  <si>
    <t>??</t>
  </si>
  <si>
    <t>XX</t>
  </si>
  <si>
    <t>Ref or SCEM</t>
  </si>
  <si>
    <t>Communication ACDC to Easy Crate</t>
  </si>
  <si>
    <t>Comm ACDC to Easy Crate</t>
  </si>
  <si>
    <t>Order Ref</t>
  </si>
  <si>
    <t>Delivered</t>
  </si>
  <si>
    <t>Missing</t>
  </si>
  <si>
    <t>X</t>
  </si>
  <si>
    <t>04.86.62.130.9</t>
  </si>
  <si>
    <t>Heat shrink dia12mm L=60mm</t>
  </si>
  <si>
    <t>Heat shrink dia 10mm L=30mm</t>
  </si>
  <si>
    <t>04.86.45.028.4</t>
  </si>
  <si>
    <t>PA sheath dia 10mm L= 500mm</t>
  </si>
  <si>
    <t>04.01.61.640.2</t>
  </si>
  <si>
    <t>04.76.22.306.0</t>
  </si>
  <si>
    <t>ISR</t>
  </si>
  <si>
    <t>IDC clamp</t>
  </si>
  <si>
    <t>https://edh.cern.ch/Document/SupplyChain/DAI/1750277</t>
  </si>
  <si>
    <t>https://edh.cern.ch/Document/SupplyChain/DAI/1808493</t>
  </si>
  <si>
    <t>https://edh.cern.ch/Document/SupplyChain/DAI/2118247</t>
  </si>
  <si>
    <t>Labels</t>
  </si>
  <si>
    <t>packing Protection</t>
  </si>
  <si>
    <t>Cable ties</t>
  </si>
  <si>
    <t>3M IDC 10 pin</t>
  </si>
  <si>
    <t>clamp</t>
  </si>
  <si>
    <t>**Atum-12/4-0-stk</t>
  </si>
  <si>
    <t>**  https://edh.cern.ch/Document/SupplyChain/DAI/4772929</t>
  </si>
  <si>
    <t xml:space="preserve">Ian Crotty </t>
  </si>
  <si>
    <t>Quantity/cable</t>
  </si>
  <si>
    <t>Heat shrink dia 18-6mm</t>
  </si>
  <si>
    <t>CPE</t>
  </si>
  <si>
    <t>Heat shrink dia 12-4mm</t>
  </si>
  <si>
    <t>Stycast Catalyser</t>
  </si>
  <si>
    <t>Abovo AG (CH)</t>
  </si>
  <si>
    <t>voir EDH 4586561</t>
  </si>
  <si>
    <t>LV23 catalyser</t>
  </si>
  <si>
    <t>Paper tape 20mm</t>
  </si>
  <si>
    <t>labels</t>
  </si>
  <si>
    <t>04.95.45.225.0</t>
  </si>
  <si>
    <t>CPE 28.002.512.020</t>
  </si>
  <si>
    <t>Atum-18/6-0-stk</t>
  </si>
  <si>
    <t>Total less the Hv Connector See EDH 4903205</t>
  </si>
  <si>
    <t>*STYCAST glue 2651-40</t>
  </si>
  <si>
    <t>*Abovo AG (CH)</t>
  </si>
  <si>
    <r>
      <t>1</t>
    </r>
    <r>
      <rPr>
        <sz val="11"/>
        <color theme="1"/>
        <rFont val="Calibri"/>
        <family val="2"/>
      </rPr>
      <t>×(2×0.22+2×0.22)H2M1 15KV</t>
    </r>
  </si>
  <si>
    <t>LV Cable 8x0.75FMOH2M1-300</t>
  </si>
  <si>
    <t>Molex</t>
  </si>
  <si>
    <t>1327-BK Red</t>
  </si>
  <si>
    <t>1327G06 Black</t>
  </si>
  <si>
    <t>269G2-LPBK</t>
  </si>
  <si>
    <t>Pins (RadioSpares)</t>
  </si>
  <si>
    <t>Molex(RadioSpares)</t>
  </si>
  <si>
    <t>43025-0800</t>
  </si>
  <si>
    <t>Supplier Ref.</t>
  </si>
  <si>
    <t>Manufacture Ref.</t>
  </si>
  <si>
    <t>233-2775</t>
  </si>
  <si>
    <t>43030-0007</t>
  </si>
  <si>
    <t>233-3009</t>
  </si>
  <si>
    <t>04.01.33.050.5</t>
  </si>
  <si>
    <t>shield braid</t>
  </si>
  <si>
    <t>sheath (PolyBraid)</t>
  </si>
  <si>
    <t>04.86.45.024.8</t>
  </si>
  <si>
    <t>ground connect. 0.5mm</t>
  </si>
  <si>
    <t>ground lug dia6mm</t>
  </si>
  <si>
    <t>***Power Pole</t>
  </si>
  <si>
    <t>***http://www.rotima.ch/</t>
  </si>
  <si>
    <t>http://www.newark.com/anderson-power-products/1327/plug-socket-connector-housing/dp/29C5329?whydiditmatch=rel_1&amp;matchedProduct=90B1226</t>
  </si>
  <si>
    <t>09.55.03.310.0</t>
  </si>
  <si>
    <t>09.55.03.410.7</t>
  </si>
  <si>
    <t>04.21.70.103.0</t>
  </si>
  <si>
    <t>BLINDE 2x4xAWG28</t>
  </si>
  <si>
    <t>04.86.62.120.1</t>
  </si>
  <si>
    <t>Heat shrink dia 9.5mm</t>
  </si>
  <si>
    <t>In the ISR</t>
  </si>
  <si>
    <t>Cat 5 LAN</t>
  </si>
  <si>
    <t>25.07.2012</t>
  </si>
  <si>
    <t>4994347 ?</t>
  </si>
  <si>
    <t>Coaxial cabel oredered 4799645</t>
  </si>
  <si>
    <t>Heat Shrink 12/4 ordered 4772929</t>
  </si>
  <si>
    <t>Stycast ordered 4772884</t>
  </si>
  <si>
    <t>Heat shrink dia 9-3mm</t>
  </si>
  <si>
    <t>**Atum-9/3-0-stk</t>
  </si>
  <si>
    <t>Updated</t>
  </si>
  <si>
    <t>heat shrink add &amp; mod.</t>
  </si>
  <si>
    <t>Raychem 04 86 62 120.1</t>
  </si>
  <si>
    <t>Heat shrink dia 8-4mm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</si>
</sst>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000000"/>
      <name val="Book Antiqua"/>
      <family val="1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3" fillId="0" borderId="0" xfId="0" applyFont="1"/>
    <xf numFmtId="15" fontId="0" fillId="0" borderId="0" xfId="0" applyNumberFormat="1"/>
    <xf numFmtId="0" fontId="4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0" fontId="5" fillId="0" borderId="0" xfId="0" applyFont="1"/>
    <xf numFmtId="0" fontId="0" fillId="2" borderId="0" xfId="0" applyFill="1"/>
    <xf numFmtId="0" fontId="0" fillId="0" borderId="0" xfId="0" quotePrefix="1"/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7" fillId="0" borderId="0" xfId="0" applyFont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114300</xdr:rowOff>
    </xdr:to>
    <xdr:sp macro="" textlink="">
      <xdr:nvSpPr>
        <xdr:cNvPr id="2049" name="AutoShape 1" descr="There exists additional information for this item"/>
        <xdr:cNvSpPr>
          <a:spLocks noChangeAspect="1" noChangeArrowheads="1"/>
        </xdr:cNvSpPr>
      </xdr:nvSpPr>
      <xdr:spPr bwMode="auto">
        <a:xfrm>
          <a:off x="3305175" y="2552700"/>
          <a:ext cx="304800" cy="304800"/>
        </a:xfrm>
        <a:prstGeom prst="rect">
          <a:avLst/>
        </a:prstGeom>
        <a:noFill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114300</xdr:rowOff>
    </xdr:to>
    <xdr:sp macro="" textlink="">
      <xdr:nvSpPr>
        <xdr:cNvPr id="3" name="AutoShape 2" descr="There exists additional information for this item"/>
        <xdr:cNvSpPr>
          <a:spLocks noChangeAspect="1" noChangeArrowheads="1"/>
        </xdr:cNvSpPr>
      </xdr:nvSpPr>
      <xdr:spPr bwMode="auto">
        <a:xfrm>
          <a:off x="3305175" y="2628900"/>
          <a:ext cx="304800" cy="304800"/>
        </a:xfrm>
        <a:prstGeom prst="rect">
          <a:avLst/>
        </a:prstGeom>
        <a:noFill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17</xdr:row>
      <xdr:rowOff>114300</xdr:rowOff>
    </xdr:to>
    <xdr:sp macro="" textlink="">
      <xdr:nvSpPr>
        <xdr:cNvPr id="3" name="AutoShape 2" descr="There exists additional information for this item"/>
        <xdr:cNvSpPr>
          <a:spLocks noChangeAspect="1" noChangeArrowheads="1"/>
        </xdr:cNvSpPr>
      </xdr:nvSpPr>
      <xdr:spPr bwMode="auto">
        <a:xfrm>
          <a:off x="3305175" y="2628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114300</xdr:rowOff>
    </xdr:to>
    <xdr:sp macro="" textlink="">
      <xdr:nvSpPr>
        <xdr:cNvPr id="5" name="AutoShape 1" descr="There exists additional information for this item"/>
        <xdr:cNvSpPr>
          <a:spLocks noChangeAspect="1" noChangeArrowheads="1"/>
        </xdr:cNvSpPr>
      </xdr:nvSpPr>
      <xdr:spPr bwMode="auto">
        <a:xfrm>
          <a:off x="3400425" y="3009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114300</xdr:rowOff>
    </xdr:to>
    <xdr:sp macro="" textlink="">
      <xdr:nvSpPr>
        <xdr:cNvPr id="6" name="AutoShape 2" descr="There exists additional information for this item"/>
        <xdr:cNvSpPr>
          <a:spLocks noChangeAspect="1" noChangeArrowheads="1"/>
        </xdr:cNvSpPr>
      </xdr:nvSpPr>
      <xdr:spPr bwMode="auto">
        <a:xfrm>
          <a:off x="3400425" y="3200400"/>
          <a:ext cx="304800" cy="304800"/>
        </a:xfrm>
        <a:prstGeom prst="rect">
          <a:avLst/>
        </a:prstGeom>
        <a:noFill/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114300</xdr:rowOff>
    </xdr:to>
    <xdr:sp macro="" textlink="">
      <xdr:nvSpPr>
        <xdr:cNvPr id="4" name="AutoShape 1" descr="There exists additional information for this item"/>
        <xdr:cNvSpPr>
          <a:spLocks noChangeAspect="1" noChangeArrowheads="1"/>
        </xdr:cNvSpPr>
      </xdr:nvSpPr>
      <xdr:spPr bwMode="auto">
        <a:xfrm>
          <a:off x="2438400" y="28194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18</xdr:row>
      <xdr:rowOff>114300</xdr:rowOff>
    </xdr:to>
    <xdr:sp macro="" textlink="">
      <xdr:nvSpPr>
        <xdr:cNvPr id="5" name="AutoShape 2" descr="There exists additional information for this item"/>
        <xdr:cNvSpPr>
          <a:spLocks noChangeAspect="1" noChangeArrowheads="1"/>
        </xdr:cNvSpPr>
      </xdr:nvSpPr>
      <xdr:spPr bwMode="auto">
        <a:xfrm>
          <a:off x="2438400" y="3009900"/>
          <a:ext cx="304800" cy="304800"/>
        </a:xfrm>
        <a:prstGeom prst="rect">
          <a:avLst/>
        </a:prstGeom>
        <a:noFill/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114300</xdr:rowOff>
    </xdr:to>
    <xdr:sp macro="" textlink="">
      <xdr:nvSpPr>
        <xdr:cNvPr id="2" name="AutoShape 1" descr="There exists additional information for this item"/>
        <xdr:cNvSpPr>
          <a:spLocks noChangeAspect="1" noChangeArrowheads="1"/>
        </xdr:cNvSpPr>
      </xdr:nvSpPr>
      <xdr:spPr bwMode="auto">
        <a:xfrm>
          <a:off x="2971800" y="32004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114300</xdr:rowOff>
    </xdr:to>
    <xdr:sp macro="" textlink="">
      <xdr:nvSpPr>
        <xdr:cNvPr id="3" name="AutoShape 2" descr="There exists additional information for this item"/>
        <xdr:cNvSpPr>
          <a:spLocks noChangeAspect="1" noChangeArrowheads="1"/>
        </xdr:cNvSpPr>
      </xdr:nvSpPr>
      <xdr:spPr bwMode="auto">
        <a:xfrm>
          <a:off x="2971800" y="339090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dh.cern.ch/Document/SupplyChain/DAI/2118247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opLeftCell="A16" workbookViewId="0">
      <selection activeCell="G6" sqref="G6"/>
    </sheetView>
  </sheetViews>
  <sheetFormatPr defaultRowHeight="15" x14ac:dyDescent="0.25"/>
  <cols>
    <col min="1" max="1" width="29.42578125" customWidth="1"/>
    <col min="11" max="11" width="10" bestFit="1" customWidth="1"/>
  </cols>
  <sheetData>
    <row r="2" spans="1:11" ht="26.25" x14ac:dyDescent="0.4">
      <c r="D2" s="3" t="s">
        <v>0</v>
      </c>
    </row>
    <row r="3" spans="1:11" x14ac:dyDescent="0.25">
      <c r="J3" t="s">
        <v>10</v>
      </c>
      <c r="K3" s="4">
        <v>40870</v>
      </c>
    </row>
    <row r="4" spans="1:11" x14ac:dyDescent="0.25">
      <c r="K4" s="4"/>
    </row>
    <row r="5" spans="1:11" x14ac:dyDescent="0.25">
      <c r="D5" t="s">
        <v>30</v>
      </c>
    </row>
    <row r="6" spans="1:11" ht="18.75" x14ac:dyDescent="0.3">
      <c r="A6" s="8" t="s">
        <v>35</v>
      </c>
    </row>
    <row r="8" spans="1:11" x14ac:dyDescent="0.25">
      <c r="A8" s="1" t="s">
        <v>1</v>
      </c>
      <c r="D8" s="10">
        <f>'Signal ch to LBB'!H25</f>
        <v>6056.2</v>
      </c>
    </row>
    <row r="10" spans="1:11" x14ac:dyDescent="0.25">
      <c r="A10" s="1" t="s">
        <v>4</v>
      </c>
      <c r="D10">
        <f>'DCS ch to LBB'!H22</f>
        <v>454.62</v>
      </c>
    </row>
    <row r="12" spans="1:11" x14ac:dyDescent="0.25">
      <c r="A12" s="1" t="s">
        <v>2</v>
      </c>
    </row>
    <row r="14" spans="1:11" x14ac:dyDescent="0.25">
      <c r="A14" s="1" t="s">
        <v>3</v>
      </c>
    </row>
    <row r="16" spans="1:11" ht="20.25" x14ac:dyDescent="0.3">
      <c r="B16" s="11"/>
    </row>
    <row r="17" spans="1:1" x14ac:dyDescent="0.25">
      <c r="A17" t="s">
        <v>37</v>
      </c>
    </row>
    <row r="18" spans="1:1" x14ac:dyDescent="0.25">
      <c r="A18" s="1" t="s">
        <v>38</v>
      </c>
    </row>
    <row r="20" spans="1:1" ht="18.75" x14ac:dyDescent="0.3">
      <c r="A20" s="8" t="s">
        <v>43</v>
      </c>
    </row>
    <row r="21" spans="1:1" ht="18.75" x14ac:dyDescent="0.3">
      <c r="A21" s="8"/>
    </row>
    <row r="22" spans="1:1" x14ac:dyDescent="0.25">
      <c r="A22" t="s">
        <v>39</v>
      </c>
    </row>
    <row r="23" spans="1:1" x14ac:dyDescent="0.25">
      <c r="A23" t="s">
        <v>39</v>
      </c>
    </row>
    <row r="24" spans="1:1" x14ac:dyDescent="0.25">
      <c r="A24" t="s">
        <v>40</v>
      </c>
    </row>
    <row r="25" spans="1:1" x14ac:dyDescent="0.25">
      <c r="A25" t="s">
        <v>41</v>
      </c>
    </row>
    <row r="28" spans="1:1" ht="18.75" x14ac:dyDescent="0.3">
      <c r="A28" s="8" t="s">
        <v>36</v>
      </c>
    </row>
    <row r="30" spans="1:1" x14ac:dyDescent="0.25">
      <c r="A30" t="s">
        <v>42</v>
      </c>
    </row>
    <row r="31" spans="1:1" x14ac:dyDescent="0.25">
      <c r="A31" t="s">
        <v>48</v>
      </c>
    </row>
    <row r="33" spans="1:1" x14ac:dyDescent="0.25">
      <c r="A33" t="s">
        <v>44</v>
      </c>
    </row>
    <row r="34" spans="1:1" x14ac:dyDescent="0.25">
      <c r="A34" t="s">
        <v>45</v>
      </c>
    </row>
    <row r="35" spans="1:1" x14ac:dyDescent="0.25">
      <c r="A35" t="s">
        <v>46</v>
      </c>
    </row>
    <row r="36" spans="1:1" x14ac:dyDescent="0.25">
      <c r="A36" t="s">
        <v>47</v>
      </c>
    </row>
    <row r="37" spans="1:1" x14ac:dyDescent="0.25">
      <c r="A37" s="1" t="s">
        <v>64</v>
      </c>
    </row>
  </sheetData>
  <hyperlinks>
    <hyperlink ref="A8" location="'Signal ch to LBB'!A1" display="Signal cable chamber to LBB"/>
    <hyperlink ref="A10" location="'DCS ch to LBB'!A1" display="DCS cable chamber to LBB"/>
    <hyperlink ref="A12" location="'HVch to YE1'!A1" display="HV cables chamber to YE1PP"/>
    <hyperlink ref="A14" location="'LV ch to 3009'!A1" display="LV cables chamber to Caen 3009"/>
    <hyperlink ref="A18" location="'48V ACDC to Easy'!A1" display="48V ACDC to Easy"/>
    <hyperlink ref="A37" location="'Comm ACDC to EASY'!A1" display="Comm ACDC to Easy Crat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I14" sqref="I14:I15"/>
    </sheetView>
  </sheetViews>
  <sheetFormatPr defaultRowHeight="15" x14ac:dyDescent="0.25"/>
  <cols>
    <col min="1" max="1" width="14.7109375" customWidth="1"/>
    <col min="2" max="2" width="28.28515625" customWidth="1"/>
    <col min="3" max="3" width="18.42578125" customWidth="1"/>
    <col min="9" max="9" width="10.7109375" customWidth="1"/>
    <col min="10" max="10" width="10.42578125" customWidth="1"/>
  </cols>
  <sheetData>
    <row r="2" spans="1:11" ht="21" x14ac:dyDescent="0.35">
      <c r="B2" s="2" t="s">
        <v>8</v>
      </c>
    </row>
    <row r="3" spans="1:11" ht="21" x14ac:dyDescent="0.35">
      <c r="B3" s="2"/>
    </row>
    <row r="4" spans="1:11" x14ac:dyDescent="0.25">
      <c r="C4" t="s">
        <v>62</v>
      </c>
      <c r="D4" s="15" t="s">
        <v>20</v>
      </c>
      <c r="E4" t="s">
        <v>13</v>
      </c>
      <c r="F4" s="6" t="s">
        <v>51</v>
      </c>
      <c r="G4" t="s">
        <v>21</v>
      </c>
      <c r="H4" t="s">
        <v>22</v>
      </c>
      <c r="I4" t="s">
        <v>65</v>
      </c>
      <c r="J4" t="s">
        <v>66</v>
      </c>
      <c r="K4" t="s">
        <v>67</v>
      </c>
    </row>
    <row r="5" spans="1:11" x14ac:dyDescent="0.25">
      <c r="D5" s="15"/>
      <c r="F5" s="6"/>
      <c r="H5" t="s">
        <v>23</v>
      </c>
    </row>
    <row r="8" spans="1:11" x14ac:dyDescent="0.25">
      <c r="A8" t="s">
        <v>6</v>
      </c>
      <c r="B8" s="5" t="s">
        <v>11</v>
      </c>
    </row>
    <row r="9" spans="1:11" x14ac:dyDescent="0.25">
      <c r="B9">
        <v>23100</v>
      </c>
      <c r="C9" t="s">
        <v>7</v>
      </c>
      <c r="D9">
        <v>3.6</v>
      </c>
      <c r="E9">
        <v>9493</v>
      </c>
      <c r="F9" t="s">
        <v>50</v>
      </c>
      <c r="G9" s="7">
        <f>ROUND(E9-B9,-1)</f>
        <v>-13610</v>
      </c>
      <c r="H9">
        <v>0</v>
      </c>
      <c r="K9" t="s">
        <v>76</v>
      </c>
    </row>
    <row r="12" spans="1:11" x14ac:dyDescent="0.25">
      <c r="A12" t="s">
        <v>14</v>
      </c>
      <c r="B12" t="s">
        <v>15</v>
      </c>
    </row>
    <row r="13" spans="1:11" x14ac:dyDescent="0.25">
      <c r="A13" t="s">
        <v>16</v>
      </c>
      <c r="B13" t="s">
        <v>17</v>
      </c>
      <c r="C13" t="s">
        <v>18</v>
      </c>
      <c r="D13">
        <v>1.95</v>
      </c>
      <c r="E13">
        <v>1728</v>
      </c>
      <c r="F13" t="s">
        <v>52</v>
      </c>
      <c r="G13" s="7">
        <f>ROUND(E13*1.1,-1)</f>
        <v>1900</v>
      </c>
      <c r="H13">
        <f t="shared" ref="H13:H19" si="0">D13*G13</f>
        <v>3705</v>
      </c>
      <c r="I13">
        <v>4952989</v>
      </c>
      <c r="K13" t="s">
        <v>68</v>
      </c>
    </row>
    <row r="14" spans="1:11" x14ac:dyDescent="0.25">
      <c r="B14" t="s">
        <v>77</v>
      </c>
      <c r="C14" t="s">
        <v>19</v>
      </c>
      <c r="D14">
        <v>0.22</v>
      </c>
      <c r="E14">
        <v>1728</v>
      </c>
      <c r="F14" t="s">
        <v>52</v>
      </c>
      <c r="G14" s="7">
        <f>ROUND(E14*1.1,-1)</f>
        <v>1900</v>
      </c>
      <c r="H14">
        <f t="shared" si="0"/>
        <v>418</v>
      </c>
      <c r="I14">
        <v>4952989</v>
      </c>
      <c r="K14" t="s">
        <v>68</v>
      </c>
    </row>
    <row r="15" spans="1:11" x14ac:dyDescent="0.25">
      <c r="B15" t="s">
        <v>70</v>
      </c>
      <c r="C15" t="s">
        <v>69</v>
      </c>
      <c r="D15">
        <v>3</v>
      </c>
      <c r="E15">
        <v>105</v>
      </c>
      <c r="F15" t="s">
        <v>50</v>
      </c>
      <c r="G15" s="7">
        <f t="shared" ref="G15:G19" si="1">ROUND(E15*1.1,-1)</f>
        <v>120</v>
      </c>
      <c r="H15">
        <f t="shared" si="0"/>
        <v>360</v>
      </c>
      <c r="I15">
        <v>4952989</v>
      </c>
      <c r="K15" t="s">
        <v>68</v>
      </c>
    </row>
    <row r="16" spans="1:11" x14ac:dyDescent="0.25">
      <c r="B16" t="s">
        <v>71</v>
      </c>
      <c r="C16" t="s">
        <v>86</v>
      </c>
      <c r="D16">
        <v>8.5500000000000007</v>
      </c>
      <c r="E16">
        <v>52</v>
      </c>
      <c r="F16" t="s">
        <v>50</v>
      </c>
      <c r="G16" s="7">
        <f t="shared" si="1"/>
        <v>60</v>
      </c>
      <c r="H16">
        <f t="shared" si="0"/>
        <v>513</v>
      </c>
      <c r="K16" t="s">
        <v>68</v>
      </c>
    </row>
    <row r="17" spans="1:11" x14ac:dyDescent="0.25">
      <c r="B17" t="s">
        <v>73</v>
      </c>
      <c r="C17" t="s">
        <v>72</v>
      </c>
      <c r="D17">
        <v>0.76</v>
      </c>
      <c r="E17">
        <v>864</v>
      </c>
      <c r="F17" t="s">
        <v>50</v>
      </c>
      <c r="G17" s="7">
        <f t="shared" si="1"/>
        <v>950</v>
      </c>
      <c r="H17">
        <f t="shared" si="0"/>
        <v>722</v>
      </c>
      <c r="I17">
        <v>4952989</v>
      </c>
      <c r="K17" t="s">
        <v>68</v>
      </c>
    </row>
    <row r="18" spans="1:11" x14ac:dyDescent="0.25">
      <c r="B18" t="s">
        <v>53</v>
      </c>
      <c r="C18" t="s">
        <v>74</v>
      </c>
      <c r="D18">
        <v>0.39</v>
      </c>
      <c r="E18">
        <v>518</v>
      </c>
      <c r="F18" t="s">
        <v>50</v>
      </c>
      <c r="G18" s="7">
        <f t="shared" si="1"/>
        <v>570</v>
      </c>
      <c r="H18">
        <f t="shared" si="0"/>
        <v>222.3</v>
      </c>
      <c r="I18">
        <v>4952989</v>
      </c>
      <c r="K18" t="s">
        <v>68</v>
      </c>
    </row>
    <row r="19" spans="1:11" x14ac:dyDescent="0.25">
      <c r="B19" t="s">
        <v>29</v>
      </c>
      <c r="C19" t="s">
        <v>75</v>
      </c>
      <c r="D19">
        <v>6.0999999999999999E-2</v>
      </c>
      <c r="E19">
        <v>1728</v>
      </c>
      <c r="F19" t="s">
        <v>52</v>
      </c>
      <c r="G19" s="7">
        <f t="shared" si="1"/>
        <v>1900</v>
      </c>
      <c r="H19">
        <f t="shared" si="0"/>
        <v>115.89999999999999</v>
      </c>
      <c r="I19">
        <v>4952989</v>
      </c>
      <c r="K19" t="s">
        <v>68</v>
      </c>
    </row>
    <row r="20" spans="1:11" x14ac:dyDescent="0.25">
      <c r="C20" s="1"/>
      <c r="G20" s="7"/>
    </row>
    <row r="21" spans="1:11" x14ac:dyDescent="0.25">
      <c r="B21" t="s">
        <v>81</v>
      </c>
      <c r="K21" t="s">
        <v>68</v>
      </c>
    </row>
    <row r="22" spans="1:11" x14ac:dyDescent="0.25">
      <c r="B22" t="s">
        <v>82</v>
      </c>
      <c r="K22" t="s">
        <v>68</v>
      </c>
    </row>
    <row r="23" spans="1:11" x14ac:dyDescent="0.25">
      <c r="B23" t="s">
        <v>83</v>
      </c>
      <c r="K23" t="s">
        <v>68</v>
      </c>
    </row>
    <row r="25" spans="1:11" ht="18.75" x14ac:dyDescent="0.3">
      <c r="A25" s="8" t="s">
        <v>24</v>
      </c>
      <c r="H25" s="9">
        <f>SUM(H8:H19)</f>
        <v>6056.2</v>
      </c>
    </row>
    <row r="27" spans="1:11" x14ac:dyDescent="0.25">
      <c r="B27" t="s">
        <v>87</v>
      </c>
    </row>
    <row r="29" spans="1:11" x14ac:dyDescent="0.25">
      <c r="G29" t="s">
        <v>88</v>
      </c>
      <c r="I29" s="4">
        <v>41022</v>
      </c>
    </row>
  </sheetData>
  <mergeCells count="1">
    <mergeCell ref="D4:D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5"/>
  <sheetViews>
    <sheetView workbookViewId="0">
      <selection activeCell="F26" sqref="F26"/>
    </sheetView>
  </sheetViews>
  <sheetFormatPr defaultRowHeight="15" x14ac:dyDescent="0.25"/>
  <cols>
    <col min="1" max="1" width="18" customWidth="1"/>
    <col min="2" max="2" width="26.140625" customWidth="1"/>
    <col min="3" max="3" width="14.28515625" customWidth="1"/>
  </cols>
  <sheetData>
    <row r="4" spans="1:11" ht="21" x14ac:dyDescent="0.35">
      <c r="B4" s="2" t="s">
        <v>31</v>
      </c>
    </row>
    <row r="5" spans="1:11" ht="21" x14ac:dyDescent="0.35">
      <c r="B5" s="2"/>
    </row>
    <row r="6" spans="1:11" x14ac:dyDescent="0.25">
      <c r="D6" s="15" t="s">
        <v>20</v>
      </c>
      <c r="E6" t="s">
        <v>13</v>
      </c>
      <c r="F6" s="6"/>
      <c r="G6" t="s">
        <v>21</v>
      </c>
      <c r="H6" t="s">
        <v>22</v>
      </c>
      <c r="I6" t="s">
        <v>65</v>
      </c>
      <c r="J6" t="s">
        <v>66</v>
      </c>
      <c r="K6" t="s">
        <v>67</v>
      </c>
    </row>
    <row r="7" spans="1:11" x14ac:dyDescent="0.25">
      <c r="C7" t="s">
        <v>62</v>
      </c>
      <c r="D7" s="15"/>
      <c r="F7" s="6" t="s">
        <v>51</v>
      </c>
      <c r="H7" t="s">
        <v>23</v>
      </c>
    </row>
    <row r="10" spans="1:11" x14ac:dyDescent="0.25">
      <c r="A10" t="s">
        <v>6</v>
      </c>
      <c r="B10" s="5" t="s">
        <v>131</v>
      </c>
      <c r="C10" t="s">
        <v>130</v>
      </c>
      <c r="D10">
        <v>0.38</v>
      </c>
      <c r="E10" t="s">
        <v>54</v>
      </c>
      <c r="F10" t="s">
        <v>50</v>
      </c>
      <c r="G10" t="s">
        <v>134</v>
      </c>
      <c r="H10">
        <v>0</v>
      </c>
      <c r="K10" t="s">
        <v>76</v>
      </c>
    </row>
    <row r="11" spans="1:11" x14ac:dyDescent="0.25">
      <c r="B11" t="s">
        <v>135</v>
      </c>
      <c r="E11">
        <v>144</v>
      </c>
      <c r="F11" t="s">
        <v>52</v>
      </c>
      <c r="G11" s="7">
        <f>ROUND(E11*1.1,-1)</f>
        <v>160</v>
      </c>
    </row>
    <row r="14" spans="1:11" x14ac:dyDescent="0.25">
      <c r="A14" t="s">
        <v>14</v>
      </c>
    </row>
    <row r="15" spans="1:11" x14ac:dyDescent="0.25">
      <c r="A15" t="s">
        <v>16</v>
      </c>
      <c r="B15" t="s">
        <v>84</v>
      </c>
      <c r="C15" t="s">
        <v>128</v>
      </c>
      <c r="D15">
        <v>0.88</v>
      </c>
      <c r="E15">
        <v>288</v>
      </c>
      <c r="F15" t="s">
        <v>52</v>
      </c>
      <c r="G15" s="7">
        <f>ROUND(E15*1.1,-1)</f>
        <v>320</v>
      </c>
      <c r="H15">
        <f>D15*G15</f>
        <v>281.60000000000002</v>
      </c>
      <c r="K15" t="s">
        <v>68</v>
      </c>
    </row>
    <row r="16" spans="1:11" x14ac:dyDescent="0.25">
      <c r="B16" t="s">
        <v>85</v>
      </c>
      <c r="C16" t="s">
        <v>129</v>
      </c>
      <c r="D16">
        <v>0.24</v>
      </c>
      <c r="E16">
        <v>288</v>
      </c>
      <c r="F16" t="s">
        <v>52</v>
      </c>
      <c r="G16" s="7">
        <f>ROUND(E16*1.1,-1)</f>
        <v>320</v>
      </c>
      <c r="H16">
        <f t="shared" ref="H16:H19" si="0">D16*G16</f>
        <v>76.8</v>
      </c>
      <c r="K16" t="s">
        <v>68</v>
      </c>
    </row>
    <row r="17" spans="1:11" x14ac:dyDescent="0.25">
      <c r="B17" t="s">
        <v>133</v>
      </c>
      <c r="C17" t="s">
        <v>132</v>
      </c>
      <c r="D17">
        <v>2.6</v>
      </c>
      <c r="E17">
        <v>8.64</v>
      </c>
      <c r="F17" t="s">
        <v>50</v>
      </c>
      <c r="G17" s="7">
        <f t="shared" ref="G17:G19" si="1">ROUND(E17*1.1,-1)</f>
        <v>10</v>
      </c>
      <c r="H17">
        <f t="shared" si="0"/>
        <v>26</v>
      </c>
      <c r="K17" t="s">
        <v>68</v>
      </c>
    </row>
    <row r="18" spans="1:11" x14ac:dyDescent="0.25">
      <c r="B18" t="s">
        <v>53</v>
      </c>
      <c r="C18" t="s">
        <v>74</v>
      </c>
      <c r="D18">
        <v>0.39</v>
      </c>
      <c r="E18">
        <v>115.2</v>
      </c>
      <c r="F18" t="s">
        <v>50</v>
      </c>
      <c r="G18" s="7">
        <f t="shared" si="1"/>
        <v>130</v>
      </c>
      <c r="H18">
        <f t="shared" si="0"/>
        <v>50.7</v>
      </c>
      <c r="K18" t="s">
        <v>68</v>
      </c>
    </row>
    <row r="19" spans="1:11" x14ac:dyDescent="0.25">
      <c r="B19" t="s">
        <v>29</v>
      </c>
      <c r="C19" t="s">
        <v>75</v>
      </c>
      <c r="D19">
        <v>6.0999999999999999E-2</v>
      </c>
      <c r="E19">
        <v>288</v>
      </c>
      <c r="F19" t="s">
        <v>52</v>
      </c>
      <c r="G19" s="7">
        <f t="shared" si="1"/>
        <v>320</v>
      </c>
      <c r="H19">
        <f t="shared" si="0"/>
        <v>19.52</v>
      </c>
      <c r="K19" t="s">
        <v>68</v>
      </c>
    </row>
    <row r="20" spans="1:11" x14ac:dyDescent="0.25">
      <c r="G20" s="7"/>
    </row>
    <row r="22" spans="1:11" ht="18.75" x14ac:dyDescent="0.3">
      <c r="A22" s="8" t="s">
        <v>24</v>
      </c>
      <c r="H22" s="9">
        <f>SUM(H15:H19)</f>
        <v>454.62</v>
      </c>
    </row>
    <row r="24" spans="1:11" x14ac:dyDescent="0.25">
      <c r="F24" t="s">
        <v>10</v>
      </c>
    </row>
    <row r="25" spans="1:11" x14ac:dyDescent="0.25">
      <c r="F25" t="s">
        <v>136</v>
      </c>
    </row>
  </sheetData>
  <mergeCells count="1">
    <mergeCell ref="D6:D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44"/>
  <sheetViews>
    <sheetView tabSelected="1" workbookViewId="0">
      <selection activeCell="C21" sqref="C21"/>
    </sheetView>
  </sheetViews>
  <sheetFormatPr defaultRowHeight="15" x14ac:dyDescent="0.25"/>
  <cols>
    <col min="2" max="2" width="16.7109375" customWidth="1"/>
    <col min="3" max="3" width="25.140625" customWidth="1"/>
    <col min="4" max="4" width="27.140625" customWidth="1"/>
    <col min="5" max="5" width="9.28515625" customWidth="1"/>
  </cols>
  <sheetData>
    <row r="5" spans="2:14" ht="21" x14ac:dyDescent="0.35">
      <c r="C5" s="2" t="s">
        <v>34</v>
      </c>
    </row>
    <row r="6" spans="2:14" ht="21" x14ac:dyDescent="0.35">
      <c r="C6" s="2"/>
      <c r="H6" s="6"/>
    </row>
    <row r="7" spans="2:14" x14ac:dyDescent="0.25">
      <c r="D7" t="s">
        <v>62</v>
      </c>
      <c r="E7" s="15" t="s">
        <v>89</v>
      </c>
      <c r="F7" s="15" t="s">
        <v>20</v>
      </c>
      <c r="G7" t="s">
        <v>13</v>
      </c>
      <c r="H7" s="6" t="s">
        <v>51</v>
      </c>
      <c r="I7" t="s">
        <v>21</v>
      </c>
      <c r="J7" t="s">
        <v>22</v>
      </c>
      <c r="K7" t="s">
        <v>65</v>
      </c>
      <c r="L7" t="s">
        <v>66</v>
      </c>
      <c r="M7" t="s">
        <v>67</v>
      </c>
    </row>
    <row r="8" spans="2:14" x14ac:dyDescent="0.25">
      <c r="B8" t="s">
        <v>5</v>
      </c>
      <c r="C8" t="s">
        <v>49</v>
      </c>
      <c r="E8" s="15"/>
      <c r="F8" s="15"/>
      <c r="J8" t="s">
        <v>23</v>
      </c>
    </row>
    <row r="9" spans="2:14" x14ac:dyDescent="0.25">
      <c r="C9">
        <v>3110</v>
      </c>
      <c r="D9" s="13" t="s">
        <v>105</v>
      </c>
      <c r="F9">
        <v>1</v>
      </c>
      <c r="G9">
        <v>2009</v>
      </c>
      <c r="H9" t="s">
        <v>50</v>
      </c>
      <c r="I9" s="7">
        <f>ROUND(G9-C9,-1)</f>
        <v>-1100</v>
      </c>
      <c r="M9" t="s">
        <v>76</v>
      </c>
    </row>
    <row r="11" spans="2:14" x14ac:dyDescent="0.25">
      <c r="B11" t="s">
        <v>6</v>
      </c>
      <c r="C11" s="5"/>
    </row>
    <row r="12" spans="2:14" x14ac:dyDescent="0.25">
      <c r="G12">
        <v>144</v>
      </c>
      <c r="H12" t="s">
        <v>52</v>
      </c>
      <c r="I12" s="7">
        <f>ROUND(G12*1.1,-1)</f>
        <v>160</v>
      </c>
      <c r="M12" t="s">
        <v>68</v>
      </c>
    </row>
    <row r="15" spans="2:14" x14ac:dyDescent="0.25">
      <c r="B15" t="s">
        <v>14</v>
      </c>
    </row>
    <row r="16" spans="2:14" x14ac:dyDescent="0.25">
      <c r="C16" t="s">
        <v>91</v>
      </c>
      <c r="D16" t="s">
        <v>100</v>
      </c>
      <c r="E16">
        <v>2</v>
      </c>
      <c r="F16">
        <v>26</v>
      </c>
      <c r="G16">
        <f>E16*144</f>
        <v>288</v>
      </c>
      <c r="H16" t="s">
        <v>52</v>
      </c>
      <c r="I16" s="7">
        <f>ROUND(G16*1.1,-1)</f>
        <v>320</v>
      </c>
      <c r="J16">
        <f>F16*I16</f>
        <v>8320</v>
      </c>
      <c r="K16">
        <v>4903205</v>
      </c>
      <c r="M16" t="s">
        <v>68</v>
      </c>
      <c r="N16">
        <v>4898223</v>
      </c>
    </row>
    <row r="17" spans="2:13" x14ac:dyDescent="0.25">
      <c r="C17" s="13" t="s">
        <v>103</v>
      </c>
      <c r="D17" s="13" t="s">
        <v>94</v>
      </c>
      <c r="E17">
        <v>0.05</v>
      </c>
      <c r="F17">
        <v>146</v>
      </c>
      <c r="G17">
        <f>E17*144</f>
        <v>7.2</v>
      </c>
      <c r="H17" t="s">
        <v>55</v>
      </c>
      <c r="I17" s="7">
        <f t="shared" ref="I17:I23" si="0">ROUND(G17*1.1,-1)</f>
        <v>10</v>
      </c>
      <c r="J17">
        <f t="shared" ref="J17:J22" si="1">F17*I17</f>
        <v>1460</v>
      </c>
      <c r="K17">
        <v>4971709</v>
      </c>
      <c r="M17" t="s">
        <v>68</v>
      </c>
    </row>
    <row r="18" spans="2:13" x14ac:dyDescent="0.25">
      <c r="C18" t="s">
        <v>93</v>
      </c>
      <c r="D18" t="s">
        <v>96</v>
      </c>
      <c r="E18">
        <v>0</v>
      </c>
      <c r="F18">
        <v>0</v>
      </c>
      <c r="G18">
        <f>E18*144</f>
        <v>0</v>
      </c>
      <c r="I18" s="7">
        <f t="shared" si="0"/>
        <v>0</v>
      </c>
      <c r="J18">
        <f t="shared" si="1"/>
        <v>0</v>
      </c>
      <c r="K18">
        <v>4971709</v>
      </c>
      <c r="M18" t="s">
        <v>68</v>
      </c>
    </row>
    <row r="19" spans="2:13" x14ac:dyDescent="0.25">
      <c r="C19" t="s">
        <v>90</v>
      </c>
      <c r="D19" t="s">
        <v>101</v>
      </c>
      <c r="E19">
        <v>0.2</v>
      </c>
      <c r="F19">
        <v>12</v>
      </c>
      <c r="G19">
        <f>E19*144</f>
        <v>28.8</v>
      </c>
      <c r="H19" t="s">
        <v>50</v>
      </c>
      <c r="I19" s="7">
        <f t="shared" si="0"/>
        <v>30</v>
      </c>
      <c r="J19">
        <f t="shared" si="1"/>
        <v>360</v>
      </c>
      <c r="K19">
        <v>4972890</v>
      </c>
      <c r="M19" t="s">
        <v>68</v>
      </c>
    </row>
    <row r="20" spans="2:13" x14ac:dyDescent="0.25">
      <c r="C20" t="s">
        <v>141</v>
      </c>
      <c r="D20" t="s">
        <v>142</v>
      </c>
      <c r="E20">
        <v>0.1</v>
      </c>
      <c r="F20">
        <v>8.5500000000000007</v>
      </c>
      <c r="G20">
        <f>E20*144</f>
        <v>14.4</v>
      </c>
      <c r="H20" t="s">
        <v>50</v>
      </c>
      <c r="I20" s="7">
        <f t="shared" si="0"/>
        <v>20</v>
      </c>
      <c r="J20">
        <f t="shared" si="1"/>
        <v>171</v>
      </c>
      <c r="K20">
        <v>4972890</v>
      </c>
      <c r="M20" t="s">
        <v>68</v>
      </c>
    </row>
    <row r="21" spans="2:13" x14ac:dyDescent="0.25">
      <c r="C21" t="s">
        <v>146</v>
      </c>
      <c r="D21" t="s">
        <v>145</v>
      </c>
      <c r="E21">
        <v>0.1</v>
      </c>
      <c r="G21">
        <f>E21*144</f>
        <v>14.4</v>
      </c>
      <c r="I21" s="7">
        <f t="shared" si="0"/>
        <v>20</v>
      </c>
    </row>
    <row r="22" spans="2:13" x14ac:dyDescent="0.25">
      <c r="C22" t="s">
        <v>53</v>
      </c>
      <c r="D22" t="s">
        <v>74</v>
      </c>
      <c r="E22">
        <v>0.6</v>
      </c>
      <c r="F22">
        <v>0.39</v>
      </c>
      <c r="G22">
        <f t="shared" ref="G20:G23" si="2">E22*144</f>
        <v>86.399999999999991</v>
      </c>
      <c r="H22" t="s">
        <v>50</v>
      </c>
      <c r="I22" s="7">
        <f t="shared" si="0"/>
        <v>100</v>
      </c>
      <c r="J22">
        <f t="shared" si="1"/>
        <v>39</v>
      </c>
      <c r="M22" t="s">
        <v>68</v>
      </c>
    </row>
    <row r="23" spans="2:13" x14ac:dyDescent="0.25">
      <c r="C23" t="s">
        <v>29</v>
      </c>
      <c r="D23" t="s">
        <v>75</v>
      </c>
      <c r="E23">
        <v>2</v>
      </c>
      <c r="F23">
        <v>6.0999999999999999E-2</v>
      </c>
      <c r="G23">
        <f t="shared" si="2"/>
        <v>288</v>
      </c>
      <c r="H23" t="s">
        <v>52</v>
      </c>
      <c r="I23" s="7">
        <f t="shared" si="0"/>
        <v>320</v>
      </c>
      <c r="J23">
        <f>F23*I23</f>
        <v>19.52</v>
      </c>
      <c r="M23" t="s">
        <v>68</v>
      </c>
    </row>
    <row r="24" spans="2:13" x14ac:dyDescent="0.25">
      <c r="C24" t="s">
        <v>97</v>
      </c>
      <c r="D24" t="s">
        <v>99</v>
      </c>
      <c r="E24">
        <v>1</v>
      </c>
      <c r="F24">
        <v>4.3999999999999997E-2</v>
      </c>
      <c r="G24">
        <f t="shared" ref="G24" si="3">E24*144</f>
        <v>144</v>
      </c>
      <c r="H24" t="s">
        <v>52</v>
      </c>
      <c r="I24" s="7">
        <f t="shared" ref="I24" si="4">ROUND(G24*1.1,-1)</f>
        <v>160</v>
      </c>
      <c r="J24">
        <f>F24*I24</f>
        <v>7.0399999999999991</v>
      </c>
      <c r="M24" t="s">
        <v>68</v>
      </c>
    </row>
    <row r="25" spans="2:13" x14ac:dyDescent="0.25">
      <c r="I25" s="7"/>
    </row>
    <row r="26" spans="2:13" x14ac:dyDescent="0.25">
      <c r="C26" t="s">
        <v>98</v>
      </c>
      <c r="E26">
        <v>2</v>
      </c>
      <c r="I26" s="7"/>
      <c r="M26" t="s">
        <v>68</v>
      </c>
    </row>
    <row r="27" spans="2:13" x14ac:dyDescent="0.25">
      <c r="C27" t="s">
        <v>82</v>
      </c>
      <c r="E27">
        <v>1</v>
      </c>
      <c r="I27" s="7"/>
      <c r="M27" t="s">
        <v>68</v>
      </c>
    </row>
    <row r="28" spans="2:13" x14ac:dyDescent="0.25">
      <c r="C28" t="s">
        <v>83</v>
      </c>
      <c r="E28">
        <v>2</v>
      </c>
      <c r="I28" s="7"/>
      <c r="M28" t="s">
        <v>68</v>
      </c>
    </row>
    <row r="29" spans="2:13" x14ac:dyDescent="0.25">
      <c r="I29" s="7"/>
    </row>
    <row r="30" spans="2:13" x14ac:dyDescent="0.25">
      <c r="I30" s="7"/>
    </row>
    <row r="31" spans="2:13" ht="18.75" x14ac:dyDescent="0.3">
      <c r="B31" s="8" t="s">
        <v>24</v>
      </c>
      <c r="J31" s="9">
        <f>SUM(J9:J23)</f>
        <v>10369.52</v>
      </c>
    </row>
    <row r="32" spans="2:13" x14ac:dyDescent="0.25">
      <c r="B32" t="s">
        <v>102</v>
      </c>
      <c r="J32">
        <f>J31-J16</f>
        <v>2049.5200000000004</v>
      </c>
    </row>
    <row r="36" spans="3:5" x14ac:dyDescent="0.25">
      <c r="C36" s="13" t="s">
        <v>104</v>
      </c>
      <c r="D36" s="13" t="s">
        <v>95</v>
      </c>
    </row>
    <row r="38" spans="3:5" x14ac:dyDescent="0.25">
      <c r="C38" t="s">
        <v>87</v>
      </c>
    </row>
    <row r="40" spans="3:5" x14ac:dyDescent="0.25">
      <c r="C40" t="s">
        <v>138</v>
      </c>
    </row>
    <row r="41" spans="3:5" x14ac:dyDescent="0.25">
      <c r="C41" t="s">
        <v>139</v>
      </c>
    </row>
    <row r="42" spans="3:5" x14ac:dyDescent="0.25">
      <c r="C42" t="s">
        <v>140</v>
      </c>
    </row>
    <row r="44" spans="3:5" x14ac:dyDescent="0.25">
      <c r="C44" t="s">
        <v>143</v>
      </c>
      <c r="D44" s="4">
        <v>41358</v>
      </c>
      <c r="E44" t="s">
        <v>144</v>
      </c>
    </row>
  </sheetData>
  <mergeCells count="2">
    <mergeCell ref="F7:F8"/>
    <mergeCell ref="E7:E8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E12" workbookViewId="0">
      <selection activeCell="K32" sqref="K32"/>
    </sheetView>
  </sheetViews>
  <sheetFormatPr defaultRowHeight="15" x14ac:dyDescent="0.25"/>
  <cols>
    <col min="4" max="4" width="21.7109375" customWidth="1"/>
    <col min="5" max="5" width="17" customWidth="1"/>
    <col min="6" max="6" width="12" customWidth="1"/>
    <col min="7" max="7" width="9.140625" customWidth="1"/>
  </cols>
  <sheetData>
    <row r="1" spans="1:15" x14ac:dyDescent="0.25">
      <c r="A1" t="s">
        <v>9</v>
      </c>
    </row>
    <row r="4" spans="1:15" ht="21" x14ac:dyDescent="0.35">
      <c r="D4" s="2" t="s">
        <v>56</v>
      </c>
    </row>
    <row r="5" spans="1:15" ht="21" x14ac:dyDescent="0.35">
      <c r="D5" s="2"/>
    </row>
    <row r="6" spans="1:15" x14ac:dyDescent="0.25">
      <c r="E6" t="s">
        <v>114</v>
      </c>
      <c r="F6" s="15" t="s">
        <v>115</v>
      </c>
      <c r="G6" s="15" t="s">
        <v>89</v>
      </c>
      <c r="H6" s="15" t="s">
        <v>20</v>
      </c>
      <c r="I6" t="s">
        <v>13</v>
      </c>
      <c r="J6" s="6" t="s">
        <v>51</v>
      </c>
      <c r="K6" t="s">
        <v>21</v>
      </c>
      <c r="L6" t="s">
        <v>22</v>
      </c>
      <c r="M6" t="s">
        <v>65</v>
      </c>
      <c r="N6" t="s">
        <v>66</v>
      </c>
      <c r="O6" t="s">
        <v>67</v>
      </c>
    </row>
    <row r="7" spans="1:15" x14ac:dyDescent="0.25">
      <c r="C7" t="s">
        <v>5</v>
      </c>
      <c r="D7" t="s">
        <v>12</v>
      </c>
      <c r="E7" t="s">
        <v>62</v>
      </c>
      <c r="F7" s="15"/>
      <c r="G7" s="15"/>
      <c r="H7" s="15"/>
      <c r="I7" t="s">
        <v>50</v>
      </c>
      <c r="J7" t="s">
        <v>50</v>
      </c>
      <c r="L7" t="s">
        <v>23</v>
      </c>
    </row>
    <row r="10" spans="1:15" x14ac:dyDescent="0.25">
      <c r="C10" t="s">
        <v>6</v>
      </c>
      <c r="D10" s="5" t="s">
        <v>57</v>
      </c>
      <c r="E10" t="s">
        <v>106</v>
      </c>
      <c r="I10" t="s">
        <v>54</v>
      </c>
      <c r="K10" t="s">
        <v>59</v>
      </c>
      <c r="L10" t="s">
        <v>60</v>
      </c>
      <c r="O10" t="s">
        <v>68</v>
      </c>
    </row>
    <row r="11" spans="1:15" x14ac:dyDescent="0.25">
      <c r="I11">
        <v>144</v>
      </c>
      <c r="J11" t="s">
        <v>52</v>
      </c>
      <c r="K11" s="7">
        <f>ROUND(I11*1.1,-1)</f>
        <v>160</v>
      </c>
      <c r="O11" t="s">
        <v>68</v>
      </c>
    </row>
    <row r="14" spans="1:15" x14ac:dyDescent="0.25">
      <c r="C14" t="s">
        <v>14</v>
      </c>
      <c r="D14" t="s">
        <v>107</v>
      </c>
    </row>
    <row r="15" spans="1:15" x14ac:dyDescent="0.25">
      <c r="D15" t="s">
        <v>112</v>
      </c>
      <c r="E15" s="14" t="s">
        <v>116</v>
      </c>
      <c r="F15" s="14" t="s">
        <v>113</v>
      </c>
      <c r="G15">
        <v>2</v>
      </c>
      <c r="H15">
        <v>0.98</v>
      </c>
      <c r="I15">
        <f>G15*72</f>
        <v>144</v>
      </c>
      <c r="J15" t="s">
        <v>52</v>
      </c>
      <c r="K15" s="7">
        <f>ROUND(I15*1.1,-1)</f>
        <v>160</v>
      </c>
      <c r="L15">
        <f>H15*K15</f>
        <v>156.80000000000001</v>
      </c>
      <c r="O15" t="s">
        <v>68</v>
      </c>
    </row>
    <row r="16" spans="1:15" x14ac:dyDescent="0.25">
      <c r="D16" t="s">
        <v>111</v>
      </c>
      <c r="E16" s="14" t="s">
        <v>118</v>
      </c>
      <c r="F16" s="14" t="s">
        <v>117</v>
      </c>
      <c r="G16">
        <v>8</v>
      </c>
      <c r="H16">
        <v>8.2000000000000003E-2</v>
      </c>
      <c r="I16">
        <f t="shared" ref="I16:I25" si="0">G16*72</f>
        <v>576</v>
      </c>
      <c r="J16" t="s">
        <v>52</v>
      </c>
      <c r="K16" s="7">
        <f t="shared" ref="K16:K25" si="1">ROUND(I16*1.1,-1)</f>
        <v>630</v>
      </c>
      <c r="L16">
        <f t="shared" ref="L16:L25" si="2">H16*K16</f>
        <v>51.660000000000004</v>
      </c>
      <c r="O16" t="s">
        <v>68</v>
      </c>
    </row>
    <row r="17" spans="3:16" x14ac:dyDescent="0.25">
      <c r="K17" s="7"/>
    </row>
    <row r="18" spans="3:16" x14ac:dyDescent="0.25">
      <c r="D18" t="s">
        <v>125</v>
      </c>
      <c r="E18" t="s">
        <v>108</v>
      </c>
      <c r="G18">
        <v>2</v>
      </c>
      <c r="H18">
        <v>0.5</v>
      </c>
      <c r="I18">
        <f t="shared" si="0"/>
        <v>144</v>
      </c>
      <c r="J18" t="s">
        <v>52</v>
      </c>
      <c r="K18" s="7">
        <f t="shared" si="1"/>
        <v>160</v>
      </c>
      <c r="L18">
        <f t="shared" si="2"/>
        <v>80</v>
      </c>
      <c r="M18">
        <v>4989817</v>
      </c>
      <c r="O18" t="s">
        <v>68</v>
      </c>
    </row>
    <row r="19" spans="3:16" x14ac:dyDescent="0.25">
      <c r="E19" t="s">
        <v>109</v>
      </c>
      <c r="G19">
        <v>2</v>
      </c>
      <c r="H19">
        <v>0.5</v>
      </c>
      <c r="I19">
        <f t="shared" si="0"/>
        <v>144</v>
      </c>
      <c r="J19" t="s">
        <v>52</v>
      </c>
      <c r="K19" s="7">
        <f t="shared" si="1"/>
        <v>160</v>
      </c>
      <c r="L19">
        <f t="shared" si="2"/>
        <v>80</v>
      </c>
      <c r="M19">
        <v>4989817</v>
      </c>
      <c r="O19" t="s">
        <v>68</v>
      </c>
    </row>
    <row r="20" spans="3:16" x14ac:dyDescent="0.25">
      <c r="E20" t="s">
        <v>110</v>
      </c>
      <c r="G20">
        <v>4</v>
      </c>
      <c r="H20">
        <v>1.2</v>
      </c>
      <c r="I20">
        <f t="shared" si="0"/>
        <v>288</v>
      </c>
      <c r="J20" t="s">
        <v>52</v>
      </c>
      <c r="K20" s="7">
        <f t="shared" si="1"/>
        <v>320</v>
      </c>
      <c r="L20">
        <f t="shared" si="2"/>
        <v>384</v>
      </c>
      <c r="M20">
        <v>4989817</v>
      </c>
      <c r="O20" t="s">
        <v>68</v>
      </c>
    </row>
    <row r="21" spans="3:16" x14ac:dyDescent="0.25">
      <c r="D21" t="s">
        <v>92</v>
      </c>
      <c r="E21" t="s">
        <v>86</v>
      </c>
      <c r="G21">
        <v>0.5</v>
      </c>
      <c r="H21">
        <v>8.5500000000000007</v>
      </c>
      <c r="I21">
        <f>G21*72</f>
        <v>36</v>
      </c>
      <c r="J21" t="s">
        <v>50</v>
      </c>
      <c r="K21" s="7">
        <f t="shared" si="1"/>
        <v>40</v>
      </c>
      <c r="L21">
        <f t="shared" si="2"/>
        <v>342</v>
      </c>
      <c r="M21">
        <v>4955533</v>
      </c>
      <c r="O21" t="s">
        <v>68</v>
      </c>
      <c r="P21" t="s">
        <v>137</v>
      </c>
    </row>
    <row r="22" spans="3:16" x14ac:dyDescent="0.25">
      <c r="D22" t="s">
        <v>121</v>
      </c>
      <c r="E22" t="s">
        <v>122</v>
      </c>
      <c r="G22">
        <v>3.5</v>
      </c>
      <c r="H22">
        <v>0.56999999999999995</v>
      </c>
      <c r="I22">
        <f t="shared" si="0"/>
        <v>252</v>
      </c>
      <c r="J22" t="s">
        <v>50</v>
      </c>
      <c r="K22" s="7">
        <f t="shared" si="1"/>
        <v>280</v>
      </c>
      <c r="L22">
        <f t="shared" si="2"/>
        <v>159.6</v>
      </c>
      <c r="M22">
        <v>4985695</v>
      </c>
      <c r="O22" t="s">
        <v>68</v>
      </c>
    </row>
    <row r="23" spans="3:16" x14ac:dyDescent="0.25">
      <c r="D23" t="s">
        <v>120</v>
      </c>
      <c r="E23" t="s">
        <v>119</v>
      </c>
      <c r="G23">
        <v>3.5</v>
      </c>
      <c r="H23">
        <v>1.8</v>
      </c>
      <c r="I23">
        <f t="shared" si="0"/>
        <v>252</v>
      </c>
      <c r="J23" t="s">
        <v>50</v>
      </c>
      <c r="K23" s="7">
        <f t="shared" si="1"/>
        <v>280</v>
      </c>
      <c r="L23">
        <f t="shared" si="2"/>
        <v>504</v>
      </c>
      <c r="M23">
        <v>4985695</v>
      </c>
      <c r="O23" t="s">
        <v>68</v>
      </c>
    </row>
    <row r="24" spans="3:16" x14ac:dyDescent="0.25">
      <c r="D24" t="s">
        <v>123</v>
      </c>
      <c r="E24" t="s">
        <v>74</v>
      </c>
      <c r="G24">
        <v>1</v>
      </c>
      <c r="H24">
        <v>0.39</v>
      </c>
      <c r="I24">
        <f t="shared" si="0"/>
        <v>72</v>
      </c>
      <c r="J24" t="s">
        <v>50</v>
      </c>
      <c r="K24" s="7">
        <f t="shared" si="1"/>
        <v>80</v>
      </c>
      <c r="L24">
        <f t="shared" si="2"/>
        <v>31.200000000000003</v>
      </c>
      <c r="M24">
        <v>4985695</v>
      </c>
      <c r="O24" t="s">
        <v>68</v>
      </c>
    </row>
    <row r="25" spans="3:16" x14ac:dyDescent="0.25">
      <c r="D25" t="s">
        <v>124</v>
      </c>
      <c r="E25" t="s">
        <v>75</v>
      </c>
      <c r="G25">
        <v>4</v>
      </c>
      <c r="H25">
        <v>6.2E-2</v>
      </c>
      <c r="I25">
        <f t="shared" si="0"/>
        <v>288</v>
      </c>
      <c r="J25" t="s">
        <v>52</v>
      </c>
      <c r="K25" s="7">
        <f t="shared" si="1"/>
        <v>320</v>
      </c>
      <c r="L25">
        <f t="shared" si="2"/>
        <v>19.84</v>
      </c>
      <c r="M25">
        <v>4985695</v>
      </c>
      <c r="O25" t="s">
        <v>68</v>
      </c>
    </row>
    <row r="26" spans="3:16" x14ac:dyDescent="0.25">
      <c r="K26" s="7"/>
    </row>
    <row r="28" spans="3:16" ht="18.75" x14ac:dyDescent="0.3">
      <c r="C28" s="8" t="s">
        <v>24</v>
      </c>
      <c r="L28" s="9">
        <f>SUM(L15:L25)</f>
        <v>1809.1</v>
      </c>
    </row>
    <row r="32" spans="3:16" x14ac:dyDescent="0.25">
      <c r="D32" t="s">
        <v>78</v>
      </c>
    </row>
    <row r="33" spans="4:4" x14ac:dyDescent="0.25">
      <c r="D33" t="s">
        <v>79</v>
      </c>
    </row>
    <row r="34" spans="4:4" x14ac:dyDescent="0.25">
      <c r="D34" s="1" t="s">
        <v>80</v>
      </c>
    </row>
    <row r="36" spans="4:4" x14ac:dyDescent="0.25">
      <c r="D36" t="s">
        <v>87</v>
      </c>
    </row>
    <row r="38" spans="4:4" x14ac:dyDescent="0.25">
      <c r="D38" t="s">
        <v>126</v>
      </c>
    </row>
    <row r="39" spans="4:4" x14ac:dyDescent="0.25">
      <c r="D39" t="s">
        <v>127</v>
      </c>
    </row>
  </sheetData>
  <mergeCells count="3">
    <mergeCell ref="H6:H7"/>
    <mergeCell ref="G6:G7"/>
    <mergeCell ref="F6:F7"/>
  </mergeCells>
  <hyperlinks>
    <hyperlink ref="D34" r:id="rId1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6"/>
  <sheetViews>
    <sheetView workbookViewId="0">
      <selection sqref="A1:B1048576"/>
    </sheetView>
  </sheetViews>
  <sheetFormatPr defaultRowHeight="15" x14ac:dyDescent="0.25"/>
  <cols>
    <col min="1" max="2" width="15.140625" customWidth="1"/>
    <col min="3" max="3" width="14.7109375" customWidth="1"/>
  </cols>
  <sheetData>
    <row r="6" spans="1:11" ht="21" x14ac:dyDescent="0.35">
      <c r="B6" s="2" t="s">
        <v>38</v>
      </c>
    </row>
    <row r="7" spans="1:11" ht="21" x14ac:dyDescent="0.35">
      <c r="B7" s="2"/>
    </row>
    <row r="8" spans="1:11" x14ac:dyDescent="0.25">
      <c r="D8" s="15" t="s">
        <v>20</v>
      </c>
      <c r="E8" t="s">
        <v>13</v>
      </c>
      <c r="F8" s="6"/>
      <c r="G8" t="s">
        <v>21</v>
      </c>
      <c r="H8" t="s">
        <v>22</v>
      </c>
      <c r="I8" t="s">
        <v>65</v>
      </c>
      <c r="J8" t="s">
        <v>66</v>
      </c>
      <c r="K8" t="s">
        <v>67</v>
      </c>
    </row>
    <row r="9" spans="1:11" x14ac:dyDescent="0.25">
      <c r="A9" t="s">
        <v>5</v>
      </c>
      <c r="B9" t="s">
        <v>12</v>
      </c>
      <c r="C9" t="s">
        <v>62</v>
      </c>
      <c r="D9" s="15"/>
      <c r="E9" t="s">
        <v>50</v>
      </c>
      <c r="F9" s="6" t="s">
        <v>51</v>
      </c>
      <c r="H9" t="s">
        <v>23</v>
      </c>
    </row>
    <row r="12" spans="1:11" x14ac:dyDescent="0.25">
      <c r="A12" t="s">
        <v>6</v>
      </c>
      <c r="B12" s="5" t="s">
        <v>57</v>
      </c>
      <c r="C12" t="s">
        <v>58</v>
      </c>
      <c r="E12" t="s">
        <v>61</v>
      </c>
      <c r="F12" t="s">
        <v>50</v>
      </c>
      <c r="G12" t="s">
        <v>59</v>
      </c>
      <c r="H12" t="s">
        <v>60</v>
      </c>
      <c r="K12" t="s">
        <v>68</v>
      </c>
    </row>
    <row r="13" spans="1:11" x14ac:dyDescent="0.25">
      <c r="E13" t="s">
        <v>61</v>
      </c>
      <c r="F13" t="s">
        <v>52</v>
      </c>
      <c r="G13" s="7" t="e">
        <f>ROUND(E13*1.1,-1)</f>
        <v>#VALUE!</v>
      </c>
      <c r="K13" t="s">
        <v>68</v>
      </c>
    </row>
    <row r="16" spans="1:11" x14ac:dyDescent="0.25">
      <c r="A16" t="s">
        <v>14</v>
      </c>
      <c r="B16" t="s">
        <v>32</v>
      </c>
    </row>
    <row r="17" spans="1:11" x14ac:dyDescent="0.25">
      <c r="A17" t="s">
        <v>16</v>
      </c>
      <c r="B17" t="s">
        <v>17</v>
      </c>
      <c r="C17" t="s">
        <v>33</v>
      </c>
      <c r="E17" t="s">
        <v>61</v>
      </c>
      <c r="F17" t="s">
        <v>52</v>
      </c>
      <c r="G17" s="7" t="e">
        <f>ROUND(E17*1.1,-1)</f>
        <v>#VALUE!</v>
      </c>
      <c r="H17" t="e">
        <f>D17*G17</f>
        <v>#VALUE!</v>
      </c>
      <c r="K17" t="s">
        <v>68</v>
      </c>
    </row>
    <row r="18" spans="1:11" x14ac:dyDescent="0.25">
      <c r="C18" t="s">
        <v>33</v>
      </c>
      <c r="E18" t="s">
        <v>61</v>
      </c>
      <c r="F18" t="s">
        <v>52</v>
      </c>
      <c r="G18" s="7" t="e">
        <f>ROUND(E18*1.1,-1)</f>
        <v>#VALUE!</v>
      </c>
      <c r="H18" t="e">
        <f>D18*G18</f>
        <v>#VALUE!</v>
      </c>
      <c r="K18" t="s">
        <v>68</v>
      </c>
    </row>
    <row r="19" spans="1:11" x14ac:dyDescent="0.25">
      <c r="B19" t="s">
        <v>25</v>
      </c>
      <c r="F19" t="s">
        <v>50</v>
      </c>
      <c r="G19" s="7"/>
      <c r="K19" t="s">
        <v>68</v>
      </c>
    </row>
    <row r="20" spans="1:11" x14ac:dyDescent="0.25">
      <c r="B20" t="s">
        <v>26</v>
      </c>
      <c r="F20" t="s">
        <v>50</v>
      </c>
      <c r="G20" s="7"/>
      <c r="K20" t="s">
        <v>68</v>
      </c>
    </row>
    <row r="21" spans="1:11" x14ac:dyDescent="0.25">
      <c r="B21" t="s">
        <v>27</v>
      </c>
      <c r="F21" t="s">
        <v>50</v>
      </c>
      <c r="G21" s="7"/>
      <c r="K21" t="s">
        <v>68</v>
      </c>
    </row>
    <row r="22" spans="1:11" x14ac:dyDescent="0.25">
      <c r="B22" t="s">
        <v>28</v>
      </c>
      <c r="F22" t="s">
        <v>50</v>
      </c>
      <c r="G22" s="7"/>
      <c r="K22" t="s">
        <v>68</v>
      </c>
    </row>
    <row r="23" spans="1:11" x14ac:dyDescent="0.25">
      <c r="B23" t="s">
        <v>29</v>
      </c>
      <c r="E23" t="s">
        <v>61</v>
      </c>
      <c r="F23" t="s">
        <v>52</v>
      </c>
      <c r="G23" s="7" t="e">
        <f>ROUND(E23*1.1,-1)</f>
        <v>#VALUE!</v>
      </c>
      <c r="H23" t="e">
        <f>D23*G23</f>
        <v>#VALUE!</v>
      </c>
      <c r="K23" t="s">
        <v>68</v>
      </c>
    </row>
    <row r="24" spans="1:11" x14ac:dyDescent="0.25">
      <c r="G24" s="7"/>
    </row>
    <row r="26" spans="1:11" ht="18.75" x14ac:dyDescent="0.3">
      <c r="A26" s="8" t="s">
        <v>24</v>
      </c>
      <c r="H26" s="9" t="e">
        <f>SUM(H12:H18)</f>
        <v>#VALUE!</v>
      </c>
    </row>
  </sheetData>
  <mergeCells count="1">
    <mergeCell ref="D8:D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2"/>
  <sheetViews>
    <sheetView workbookViewId="0">
      <selection sqref="A1:B1048576"/>
    </sheetView>
  </sheetViews>
  <sheetFormatPr defaultRowHeight="15" x14ac:dyDescent="0.25"/>
  <cols>
    <col min="1" max="1" width="14.140625" customWidth="1"/>
    <col min="2" max="2" width="18" customWidth="1"/>
    <col min="3" max="3" width="14.28515625" customWidth="1"/>
  </cols>
  <sheetData>
    <row r="5" spans="1:11" ht="21" x14ac:dyDescent="0.35">
      <c r="B5" s="2" t="s">
        <v>63</v>
      </c>
    </row>
    <row r="6" spans="1:11" ht="21" x14ac:dyDescent="0.35">
      <c r="B6" s="2"/>
    </row>
    <row r="7" spans="1:11" x14ac:dyDescent="0.25">
      <c r="D7" s="15" t="s">
        <v>20</v>
      </c>
      <c r="E7" t="s">
        <v>13</v>
      </c>
      <c r="F7" s="12"/>
      <c r="G7" t="s">
        <v>21</v>
      </c>
      <c r="H7" t="s">
        <v>22</v>
      </c>
      <c r="I7" t="s">
        <v>65</v>
      </c>
      <c r="J7" t="s">
        <v>66</v>
      </c>
      <c r="K7" t="s">
        <v>67</v>
      </c>
    </row>
    <row r="8" spans="1:11" x14ac:dyDescent="0.25">
      <c r="A8" t="s">
        <v>5</v>
      </c>
      <c r="B8" t="s">
        <v>12</v>
      </c>
      <c r="C8" t="s">
        <v>62</v>
      </c>
      <c r="D8" s="15"/>
      <c r="E8" t="s">
        <v>50</v>
      </c>
      <c r="F8" s="12" t="s">
        <v>51</v>
      </c>
      <c r="H8" t="s">
        <v>23</v>
      </c>
    </row>
    <row r="11" spans="1:11" x14ac:dyDescent="0.25">
      <c r="A11" t="s">
        <v>6</v>
      </c>
      <c r="B11" s="5" t="s">
        <v>57</v>
      </c>
      <c r="C11" t="s">
        <v>58</v>
      </c>
      <c r="E11" t="s">
        <v>61</v>
      </c>
      <c r="F11" t="s">
        <v>50</v>
      </c>
      <c r="G11" t="s">
        <v>59</v>
      </c>
      <c r="H11" t="s">
        <v>60</v>
      </c>
      <c r="K11" t="s">
        <v>68</v>
      </c>
    </row>
    <row r="12" spans="1:11" x14ac:dyDescent="0.25">
      <c r="E12" t="s">
        <v>61</v>
      </c>
      <c r="F12" t="s">
        <v>52</v>
      </c>
      <c r="G12" s="7" t="e">
        <f>ROUND(E12*1.1,-1)</f>
        <v>#VALUE!</v>
      </c>
      <c r="K12" t="s">
        <v>68</v>
      </c>
    </row>
    <row r="15" spans="1:11" x14ac:dyDescent="0.25">
      <c r="A15" t="s">
        <v>14</v>
      </c>
      <c r="B15" t="s">
        <v>32</v>
      </c>
    </row>
    <row r="16" spans="1:11" x14ac:dyDescent="0.25">
      <c r="A16" t="s">
        <v>16</v>
      </c>
      <c r="B16" t="s">
        <v>17</v>
      </c>
      <c r="C16" t="s">
        <v>33</v>
      </c>
      <c r="E16" t="s">
        <v>61</v>
      </c>
      <c r="F16" t="s">
        <v>52</v>
      </c>
      <c r="G16" s="7" t="e">
        <f>ROUND(E16*1.1,-1)</f>
        <v>#VALUE!</v>
      </c>
      <c r="H16" t="e">
        <f>D16*G16</f>
        <v>#VALUE!</v>
      </c>
      <c r="K16" t="s">
        <v>68</v>
      </c>
    </row>
    <row r="17" spans="2:11" x14ac:dyDescent="0.25">
      <c r="C17" t="s">
        <v>33</v>
      </c>
      <c r="E17" t="s">
        <v>61</v>
      </c>
      <c r="F17" t="s">
        <v>52</v>
      </c>
      <c r="G17" s="7" t="e">
        <f>ROUND(E17*1.1,-1)</f>
        <v>#VALUE!</v>
      </c>
      <c r="H17" t="e">
        <f>D17*G17</f>
        <v>#VALUE!</v>
      </c>
      <c r="K17" t="s">
        <v>68</v>
      </c>
    </row>
    <row r="18" spans="2:11" x14ac:dyDescent="0.25">
      <c r="B18" t="s">
        <v>25</v>
      </c>
      <c r="F18" t="s">
        <v>50</v>
      </c>
      <c r="G18" s="7"/>
      <c r="K18" t="s">
        <v>68</v>
      </c>
    </row>
    <row r="19" spans="2:11" x14ac:dyDescent="0.25">
      <c r="B19" t="s">
        <v>26</v>
      </c>
      <c r="F19" t="s">
        <v>50</v>
      </c>
      <c r="G19" s="7"/>
      <c r="K19" t="s">
        <v>68</v>
      </c>
    </row>
    <row r="20" spans="2:11" x14ac:dyDescent="0.25">
      <c r="B20" t="s">
        <v>27</v>
      </c>
      <c r="F20" t="s">
        <v>50</v>
      </c>
      <c r="G20" s="7"/>
      <c r="K20" t="s">
        <v>68</v>
      </c>
    </row>
    <row r="21" spans="2:11" x14ac:dyDescent="0.25">
      <c r="B21" t="s">
        <v>28</v>
      </c>
      <c r="F21" t="s">
        <v>50</v>
      </c>
      <c r="G21" s="7"/>
      <c r="K21" t="s">
        <v>68</v>
      </c>
    </row>
    <row r="22" spans="2:11" x14ac:dyDescent="0.25">
      <c r="B22" t="s">
        <v>29</v>
      </c>
      <c r="E22" t="s">
        <v>61</v>
      </c>
      <c r="F22" t="s">
        <v>52</v>
      </c>
      <c r="G22" s="7" t="e">
        <f>ROUND(E22*1.1,-1)</f>
        <v>#VALUE!</v>
      </c>
      <c r="H22" t="e">
        <f>D22*G22</f>
        <v>#VALUE!</v>
      </c>
      <c r="K22" t="s">
        <v>68</v>
      </c>
    </row>
  </sheetData>
  <mergeCells count="1">
    <mergeCell ref="D7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</vt:lpstr>
      <vt:lpstr>Signal ch to LBB</vt:lpstr>
      <vt:lpstr>DCS ch to LBB</vt:lpstr>
      <vt:lpstr>HVch to YE1</vt:lpstr>
      <vt:lpstr>LV ch to 3009</vt:lpstr>
      <vt:lpstr>48V ACDC to Easy</vt:lpstr>
      <vt:lpstr>Comm ACDC to EASY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Ian Crotty</cp:lastModifiedBy>
  <cp:lastPrinted>2012-06-01T14:31:28Z</cp:lastPrinted>
  <dcterms:created xsi:type="dcterms:W3CDTF">2011-11-23T09:18:53Z</dcterms:created>
  <dcterms:modified xsi:type="dcterms:W3CDTF">2013-03-25T17:30:57Z</dcterms:modified>
</cp:coreProperties>
</file>