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0515" windowHeight="5190" activeTab="3"/>
  </bookViews>
  <sheets>
    <sheet name="Sheet4" sheetId="4" r:id="rId1"/>
    <sheet name="Sheet6" sheetId="6" r:id="rId2"/>
    <sheet name="Sheet7" sheetId="7" r:id="rId3"/>
    <sheet name="Sheet1" sheetId="1" r:id="rId4"/>
    <sheet name="Sheet2" sheetId="2" r:id="rId5"/>
    <sheet name="Sheet3" sheetId="3" r:id="rId6"/>
    <sheet name="Sheet5" sheetId="5" r:id="rId7"/>
  </sheets>
  <calcPr calcId="145621"/>
</workbook>
</file>

<file path=xl/calcChain.xml><?xml version="1.0" encoding="utf-8"?>
<calcChain xmlns="http://schemas.openxmlformats.org/spreadsheetml/2006/main">
  <c r="O15" i="1" l="1"/>
  <c r="G15" i="1"/>
  <c r="I44" i="1"/>
  <c r="I45" i="1"/>
  <c r="I46" i="1"/>
  <c r="I47" i="1"/>
  <c r="I48" i="1"/>
  <c r="I49" i="1"/>
  <c r="I50" i="1"/>
  <c r="I43" i="1"/>
  <c r="G11" i="1"/>
  <c r="M11" i="1"/>
  <c r="G12" i="1"/>
  <c r="J12" i="1"/>
  <c r="K12" i="1" s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13" i="1"/>
  <c r="J14" i="1" l="1"/>
  <c r="G14" i="1"/>
  <c r="J28" i="1" l="1"/>
  <c r="K28" i="1" s="1"/>
  <c r="J29" i="1"/>
  <c r="K29" i="1" s="1"/>
  <c r="J30" i="1"/>
  <c r="K30" i="1" s="1"/>
  <c r="G28" i="1"/>
  <c r="G29" i="1"/>
  <c r="G30" i="1"/>
  <c r="K14" i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G13" i="1"/>
  <c r="G16" i="1"/>
  <c r="G17" i="1"/>
  <c r="G18" i="1"/>
  <c r="G19" i="1"/>
  <c r="G20" i="1"/>
  <c r="G21" i="1"/>
  <c r="G22" i="1"/>
  <c r="G23" i="1"/>
  <c r="G24" i="1"/>
  <c r="G25" i="1"/>
  <c r="G26" i="1"/>
  <c r="G27" i="1"/>
  <c r="J13" i="1" l="1"/>
  <c r="K13" i="1" s="1"/>
  <c r="T8" i="1"/>
  <c r="N30" i="1" l="1"/>
  <c r="O30" i="1" s="1"/>
  <c r="N26" i="1"/>
  <c r="O26" i="1" s="1"/>
  <c r="N22" i="1"/>
  <c r="O22" i="1" s="1"/>
  <c r="N18" i="1"/>
  <c r="O18" i="1" s="1"/>
  <c r="N14" i="1"/>
  <c r="O14" i="1" s="1"/>
  <c r="N29" i="1"/>
  <c r="O29" i="1" s="1"/>
  <c r="N25" i="1"/>
  <c r="O25" i="1" s="1"/>
  <c r="N21" i="1"/>
  <c r="O21" i="1" s="1"/>
  <c r="N17" i="1"/>
  <c r="O17" i="1" s="1"/>
  <c r="N12" i="1"/>
  <c r="O12" i="1" s="1"/>
  <c r="N28" i="1"/>
  <c r="O28" i="1" s="1"/>
  <c r="N24" i="1"/>
  <c r="O24" i="1" s="1"/>
  <c r="N20" i="1"/>
  <c r="O20" i="1" s="1"/>
  <c r="N16" i="1"/>
  <c r="O16" i="1" s="1"/>
  <c r="N13" i="1"/>
  <c r="N27" i="1"/>
  <c r="O27" i="1" s="1"/>
  <c r="N23" i="1"/>
  <c r="O23" i="1" s="1"/>
  <c r="N19" i="1"/>
  <c r="O19" i="1" s="1"/>
  <c r="N15" i="1"/>
  <c r="N11" i="1"/>
  <c r="O11" i="1" s="1"/>
  <c r="O13" i="1"/>
</calcChain>
</file>

<file path=xl/sharedStrings.xml><?xml version="1.0" encoding="utf-8"?>
<sst xmlns="http://schemas.openxmlformats.org/spreadsheetml/2006/main" count="72" uniqueCount="54">
  <si>
    <t>Cooling Leak tests on RE Plus 4</t>
  </si>
  <si>
    <t>An example is ;</t>
  </si>
  <si>
    <t>Ps</t>
  </si>
  <si>
    <t>Pf</t>
  </si>
  <si>
    <t>Tf</t>
  </si>
  <si>
    <t>Ts</t>
  </si>
  <si>
    <t>Delta P</t>
  </si>
  <si>
    <t>Delta T</t>
  </si>
  <si>
    <t>[Bar]</t>
  </si>
  <si>
    <t>[sec]</t>
  </si>
  <si>
    <t>Flex pipe L</t>
  </si>
  <si>
    <t xml:space="preserve">Vol Flex </t>
  </si>
  <si>
    <t>Volume SM</t>
  </si>
  <si>
    <t>[litres]</t>
  </si>
  <si>
    <t>Total Vol</t>
  </si>
  <si>
    <t>SM position</t>
  </si>
  <si>
    <t>SM #</t>
  </si>
  <si>
    <t>[m]</t>
  </si>
  <si>
    <t>[l]</t>
  </si>
  <si>
    <t>Leak Rate</t>
  </si>
  <si>
    <t>[mbar.l/s]</t>
  </si>
  <si>
    <t>Vol SM</t>
  </si>
  <si>
    <t>Pipe L</t>
  </si>
  <si>
    <t>Ian Crotty</t>
  </si>
  <si>
    <t>Data from Gerd on behalf of ZEC</t>
  </si>
  <si>
    <t>EDMS doc</t>
  </si>
  <si>
    <t>13 &amp; 14</t>
  </si>
  <si>
    <t>15 &amp; 16</t>
  </si>
  <si>
    <t>17 &amp; 18</t>
  </si>
  <si>
    <t>11 &amp; 12</t>
  </si>
  <si>
    <t>9 &amp; 10</t>
  </si>
  <si>
    <t>7 &amp; 8</t>
  </si>
  <si>
    <t>3&amp; 4</t>
  </si>
  <si>
    <t>5 &amp; 6</t>
  </si>
  <si>
    <t>2&amp; 1</t>
  </si>
  <si>
    <t>19 &amp; 20</t>
  </si>
  <si>
    <t>21 &amp; 22</t>
  </si>
  <si>
    <t>23 &amp; 24</t>
  </si>
  <si>
    <t>25 &amp;26</t>
  </si>
  <si>
    <t>27 &amp; 28</t>
  </si>
  <si>
    <t>29 &amp; 30</t>
  </si>
  <si>
    <t>31 &amp; 32</t>
  </si>
  <si>
    <t>33 &amp; 34</t>
  </si>
  <si>
    <t>35 &amp; 36</t>
  </si>
  <si>
    <t>Bin</t>
  </si>
  <si>
    <t>More</t>
  </si>
  <si>
    <t>Frequency</t>
  </si>
  <si>
    <t>Bin Range</t>
  </si>
  <si>
    <t>Comparative leak table for different parameters</t>
  </si>
  <si>
    <t>Delta Time</t>
  </si>
  <si>
    <t>Volume</t>
  </si>
  <si>
    <t>litres</t>
  </si>
  <si>
    <t>[s]</t>
  </si>
  <si>
    <t>[mbar]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</si>
</sst>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0E+00"/>
  </numFmts>
  <fonts count="4" x14ac:knownFonts="1">
    <font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1" fontId="0" fillId="0" borderId="0" xfId="0" applyNumberFormat="1"/>
    <xf numFmtId="20" fontId="0" fillId="0" borderId="0" xfId="0" applyNumberFormat="1"/>
    <xf numFmtId="21" fontId="0" fillId="0" borderId="0" xfId="0" applyNumberFormat="1"/>
    <xf numFmtId="2" fontId="0" fillId="0" borderId="0" xfId="0" applyNumberFormat="1"/>
    <xf numFmtId="0" fontId="1" fillId="0" borderId="0" xfId="0" applyFont="1"/>
    <xf numFmtId="15" fontId="0" fillId="0" borderId="0" xfId="0" applyNumberFormat="1"/>
    <xf numFmtId="0" fontId="0" fillId="0" borderId="1" xfId="0" applyBorder="1"/>
    <xf numFmtId="20" fontId="0" fillId="0" borderId="1" xfId="0" applyNumberFormat="1" applyBorder="1"/>
    <xf numFmtId="21" fontId="0" fillId="0" borderId="1" xfId="0" applyNumberFormat="1" applyBorder="1"/>
    <xf numFmtId="2" fontId="0" fillId="0" borderId="1" xfId="0" applyNumberFormat="1" applyBorder="1"/>
    <xf numFmtId="11" fontId="0" fillId="0" borderId="1" xfId="0" applyNumberFormat="1" applyBorder="1"/>
    <xf numFmtId="0" fontId="0" fillId="0" borderId="1" xfId="0" applyNumberFormat="1" applyBorder="1"/>
    <xf numFmtId="0" fontId="0" fillId="0" borderId="0" xfId="0" applyFill="1" applyBorder="1" applyAlignment="1"/>
    <xf numFmtId="0" fontId="0" fillId="0" borderId="2" xfId="0" applyFill="1" applyBorder="1" applyAlignment="1"/>
    <xf numFmtId="0" fontId="2" fillId="0" borderId="3" xfId="0" applyFont="1" applyFill="1" applyBorder="1" applyAlignment="1">
      <alignment horizontal="center"/>
    </xf>
    <xf numFmtId="165" fontId="0" fillId="0" borderId="0" xfId="0" applyNumberFormat="1"/>
    <xf numFmtId="11" fontId="0" fillId="0" borderId="0" xfId="0" applyNumberFormat="1" applyFill="1" applyBorder="1" applyAlignment="1"/>
    <xf numFmtId="165" fontId="0" fillId="0" borderId="0" xfId="0" applyNumberFormat="1" applyFill="1" applyBorder="1" applyAlignment="1"/>
    <xf numFmtId="0" fontId="3" fillId="0" borderId="0" xfId="0" applyFont="1"/>
    <xf numFmtId="0" fontId="0" fillId="0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Histogram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Sheet6!$A$2:$A$24</c:f>
              <c:strCache>
                <c:ptCount val="23"/>
                <c:pt idx="0">
                  <c:v>7.00E-05</c:v>
                </c:pt>
                <c:pt idx="1">
                  <c:v>8.00E-05</c:v>
                </c:pt>
                <c:pt idx="2">
                  <c:v>9.00E-05</c:v>
                </c:pt>
                <c:pt idx="3">
                  <c:v>1.00E-04</c:v>
                </c:pt>
                <c:pt idx="4">
                  <c:v>2.00E-04</c:v>
                </c:pt>
                <c:pt idx="5">
                  <c:v>3.00E-04</c:v>
                </c:pt>
                <c:pt idx="6">
                  <c:v>4.00E-04</c:v>
                </c:pt>
                <c:pt idx="7">
                  <c:v>5.00E-04</c:v>
                </c:pt>
                <c:pt idx="8">
                  <c:v>6.00E-04</c:v>
                </c:pt>
                <c:pt idx="9">
                  <c:v>7.00E-04</c:v>
                </c:pt>
                <c:pt idx="10">
                  <c:v>8.00E-04</c:v>
                </c:pt>
                <c:pt idx="11">
                  <c:v>9.00E-04</c:v>
                </c:pt>
                <c:pt idx="12">
                  <c:v>1.00E-03</c:v>
                </c:pt>
                <c:pt idx="13">
                  <c:v>2.00E-03</c:v>
                </c:pt>
                <c:pt idx="14">
                  <c:v>3.00E-03</c:v>
                </c:pt>
                <c:pt idx="15">
                  <c:v>4.00E-03</c:v>
                </c:pt>
                <c:pt idx="16">
                  <c:v>5.00E-03</c:v>
                </c:pt>
                <c:pt idx="17">
                  <c:v>6.00E-03</c:v>
                </c:pt>
                <c:pt idx="18">
                  <c:v>7.00E-03</c:v>
                </c:pt>
                <c:pt idx="19">
                  <c:v>8.00E-03</c:v>
                </c:pt>
                <c:pt idx="20">
                  <c:v>9.00E-03</c:v>
                </c:pt>
                <c:pt idx="21">
                  <c:v>1.00E-02</c:v>
                </c:pt>
                <c:pt idx="22">
                  <c:v>More</c:v>
                </c:pt>
              </c:strCache>
            </c:strRef>
          </c:cat>
          <c:val>
            <c:numRef>
              <c:f>Sheet6!$B$2:$B$24</c:f>
              <c:numCache>
                <c:formatCode>General</c:formatCode>
                <c:ptCount val="23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145792"/>
        <c:axId val="96147328"/>
      </c:barChart>
      <c:catAx>
        <c:axId val="96145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Bin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96147328"/>
        <c:crosses val="autoZero"/>
        <c:auto val="1"/>
        <c:lblAlgn val="ctr"/>
        <c:lblOffset val="100"/>
        <c:noMultiLvlLbl val="0"/>
      </c:catAx>
      <c:valAx>
        <c:axId val="96147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61457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Histogram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Sheet7!$A$2:$A$21</c:f>
              <c:strCache>
                <c:ptCount val="20"/>
                <c:pt idx="0">
                  <c:v>1.000E-04</c:v>
                </c:pt>
                <c:pt idx="1">
                  <c:v>2.000E-04</c:v>
                </c:pt>
                <c:pt idx="2">
                  <c:v>3.000E-04</c:v>
                </c:pt>
                <c:pt idx="3">
                  <c:v>4.000E-04</c:v>
                </c:pt>
                <c:pt idx="4">
                  <c:v>5.000E-04</c:v>
                </c:pt>
                <c:pt idx="5">
                  <c:v>6.000E-04</c:v>
                </c:pt>
                <c:pt idx="6">
                  <c:v>7.000E-04</c:v>
                </c:pt>
                <c:pt idx="7">
                  <c:v>8.000E-04</c:v>
                </c:pt>
                <c:pt idx="8">
                  <c:v>9.000E-04</c:v>
                </c:pt>
                <c:pt idx="9">
                  <c:v>1.000E-03</c:v>
                </c:pt>
                <c:pt idx="10">
                  <c:v>2.000E-03</c:v>
                </c:pt>
                <c:pt idx="11">
                  <c:v>3.000E-03</c:v>
                </c:pt>
                <c:pt idx="12">
                  <c:v>4.000E-03</c:v>
                </c:pt>
                <c:pt idx="13">
                  <c:v>5.000E-03</c:v>
                </c:pt>
                <c:pt idx="14">
                  <c:v>6.000E-03</c:v>
                </c:pt>
                <c:pt idx="15">
                  <c:v>7.000E-03</c:v>
                </c:pt>
                <c:pt idx="16">
                  <c:v>8.000E-03</c:v>
                </c:pt>
                <c:pt idx="17">
                  <c:v>9.000E-03</c:v>
                </c:pt>
                <c:pt idx="18">
                  <c:v>1.000E-02</c:v>
                </c:pt>
                <c:pt idx="19">
                  <c:v>More</c:v>
                </c:pt>
              </c:strCache>
            </c:strRef>
          </c:cat>
          <c:val>
            <c:numRef>
              <c:f>Sheet7!$B$2:$B$21</c:f>
              <c:numCache>
                <c:formatCode>General</c:formatCode>
                <c:ptCount val="20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5</c:v>
                </c:pt>
                <c:pt idx="13">
                  <c:v>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782336"/>
        <c:axId val="108783872"/>
      </c:barChart>
      <c:catAx>
        <c:axId val="108782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Bin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08783872"/>
        <c:crosses val="autoZero"/>
        <c:auto val="1"/>
        <c:lblAlgn val="ctr"/>
        <c:lblOffset val="100"/>
        <c:noMultiLvlLbl val="0"/>
      </c:catAx>
      <c:valAx>
        <c:axId val="1087838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87823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GB"/>
              <a:t>Histogram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Sheet7!$A$2:$A$21</c:f>
              <c:strCache>
                <c:ptCount val="20"/>
                <c:pt idx="0">
                  <c:v>1.000E-04</c:v>
                </c:pt>
                <c:pt idx="1">
                  <c:v>2.000E-04</c:v>
                </c:pt>
                <c:pt idx="2">
                  <c:v>3.000E-04</c:v>
                </c:pt>
                <c:pt idx="3">
                  <c:v>4.000E-04</c:v>
                </c:pt>
                <c:pt idx="4">
                  <c:v>5.000E-04</c:v>
                </c:pt>
                <c:pt idx="5">
                  <c:v>6.000E-04</c:v>
                </c:pt>
                <c:pt idx="6">
                  <c:v>7.000E-04</c:v>
                </c:pt>
                <c:pt idx="7">
                  <c:v>8.000E-04</c:v>
                </c:pt>
                <c:pt idx="8">
                  <c:v>9.000E-04</c:v>
                </c:pt>
                <c:pt idx="9">
                  <c:v>1.000E-03</c:v>
                </c:pt>
                <c:pt idx="10">
                  <c:v>2.000E-03</c:v>
                </c:pt>
                <c:pt idx="11">
                  <c:v>3.000E-03</c:v>
                </c:pt>
                <c:pt idx="12">
                  <c:v>4.000E-03</c:v>
                </c:pt>
                <c:pt idx="13">
                  <c:v>5.000E-03</c:v>
                </c:pt>
                <c:pt idx="14">
                  <c:v>6.000E-03</c:v>
                </c:pt>
                <c:pt idx="15">
                  <c:v>7.000E-03</c:v>
                </c:pt>
                <c:pt idx="16">
                  <c:v>8.000E-03</c:v>
                </c:pt>
                <c:pt idx="17">
                  <c:v>9.000E-03</c:v>
                </c:pt>
                <c:pt idx="18">
                  <c:v>1.000E-02</c:v>
                </c:pt>
                <c:pt idx="19">
                  <c:v>More</c:v>
                </c:pt>
              </c:strCache>
            </c:strRef>
          </c:cat>
          <c:val>
            <c:numRef>
              <c:f>Sheet7!$B$2:$B$21</c:f>
              <c:numCache>
                <c:formatCode>General</c:formatCode>
                <c:ptCount val="20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5</c:v>
                </c:pt>
                <c:pt idx="13">
                  <c:v>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565248"/>
        <c:axId val="112576000"/>
      </c:barChart>
      <c:catAx>
        <c:axId val="112565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Bin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12576000"/>
        <c:crosses val="autoZero"/>
        <c:auto val="1"/>
        <c:lblAlgn val="ctr"/>
        <c:lblOffset val="100"/>
        <c:noMultiLvlLbl val="0"/>
      </c:catAx>
      <c:valAx>
        <c:axId val="1125760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25652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552450</xdr:colOff>
      <xdr:row>5</xdr:row>
      <xdr:rowOff>95250</xdr:rowOff>
    </xdr:from>
    <xdr:to>
      <xdr:col>11</xdr:col>
      <xdr:colOff>552450</xdr:colOff>
      <xdr:row>15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0</xdr:row>
      <xdr:rowOff>180975</xdr:rowOff>
    </xdr:from>
    <xdr:to>
      <xdr:col>9</xdr:col>
      <xdr:colOff>238125</xdr:colOff>
      <xdr:row>10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533400</xdr:colOff>
      <xdr:row>10</xdr:row>
      <xdr:rowOff>85724</xdr:rowOff>
    </xdr:from>
    <xdr:to>
      <xdr:col>27</xdr:col>
      <xdr:colOff>114300</xdr:colOff>
      <xdr:row>30</xdr:row>
      <xdr:rowOff>38100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sqref="A1:B6"/>
    </sheetView>
  </sheetViews>
  <sheetFormatPr defaultRowHeight="15" x14ac:dyDescent="0.25"/>
  <sheetData>
    <row r="1" spans="1:2" x14ac:dyDescent="0.25">
      <c r="A1" t="s">
        <v>44</v>
      </c>
      <c r="B1" t="s">
        <v>46</v>
      </c>
    </row>
    <row r="2" spans="1:2" x14ac:dyDescent="0.25">
      <c r="A2">
        <v>0</v>
      </c>
      <c r="B2">
        <v>2</v>
      </c>
    </row>
    <row r="3" spans="1:2" x14ac:dyDescent="0.25">
      <c r="A3">
        <v>2.3561924999999863E-4</v>
      </c>
      <c r="B3">
        <v>0</v>
      </c>
    </row>
    <row r="4" spans="1:2" x14ac:dyDescent="0.25">
      <c r="A4">
        <v>4.7123849999999726E-4</v>
      </c>
      <c r="B4">
        <v>3</v>
      </c>
    </row>
    <row r="5" spans="1:2" x14ac:dyDescent="0.25">
      <c r="A5">
        <v>7.0685774999999589E-4</v>
      </c>
      <c r="B5">
        <v>1</v>
      </c>
    </row>
    <row r="6" spans="1:2" x14ac:dyDescent="0.25">
      <c r="A6" t="s">
        <v>45</v>
      </c>
      <c r="B6">
        <v>12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D21" sqref="D21"/>
    </sheetView>
  </sheetViews>
  <sheetFormatPr defaultRowHeight="15" x14ac:dyDescent="0.25"/>
  <sheetData>
    <row r="1" spans="1:2" x14ac:dyDescent="0.25">
      <c r="A1" s="15" t="s">
        <v>44</v>
      </c>
      <c r="B1" s="15" t="s">
        <v>46</v>
      </c>
    </row>
    <row r="2" spans="1:2" x14ac:dyDescent="0.25">
      <c r="A2" s="17">
        <v>6.9999999999999994E-5</v>
      </c>
      <c r="B2" s="13">
        <v>2</v>
      </c>
    </row>
    <row r="3" spans="1:2" x14ac:dyDescent="0.25">
      <c r="A3" s="17">
        <v>8.0000000000000007E-5</v>
      </c>
      <c r="B3" s="13">
        <v>0</v>
      </c>
    </row>
    <row r="4" spans="1:2" x14ac:dyDescent="0.25">
      <c r="A4" s="17">
        <v>9.0000000000000006E-5</v>
      </c>
      <c r="B4" s="13">
        <v>0</v>
      </c>
    </row>
    <row r="5" spans="1:2" x14ac:dyDescent="0.25">
      <c r="A5" s="17">
        <v>1E-4</v>
      </c>
      <c r="B5" s="13">
        <v>0</v>
      </c>
    </row>
    <row r="6" spans="1:2" x14ac:dyDescent="0.25">
      <c r="A6" s="17">
        <v>2.0000000000000001E-4</v>
      </c>
      <c r="B6" s="13">
        <v>0</v>
      </c>
    </row>
    <row r="7" spans="1:2" x14ac:dyDescent="0.25">
      <c r="A7" s="17">
        <v>2.9999999999999997E-4</v>
      </c>
      <c r="B7" s="13">
        <v>1</v>
      </c>
    </row>
    <row r="8" spans="1:2" x14ac:dyDescent="0.25">
      <c r="A8" s="17">
        <v>4.0000000000000002E-4</v>
      </c>
      <c r="B8" s="13">
        <v>0</v>
      </c>
    </row>
    <row r="9" spans="1:2" x14ac:dyDescent="0.25">
      <c r="A9" s="17">
        <v>5.0000000000000001E-4</v>
      </c>
      <c r="B9" s="13">
        <v>2</v>
      </c>
    </row>
    <row r="10" spans="1:2" x14ac:dyDescent="0.25">
      <c r="A10" s="17">
        <v>5.9999999999999995E-4</v>
      </c>
      <c r="B10" s="13">
        <v>1</v>
      </c>
    </row>
    <row r="11" spans="1:2" x14ac:dyDescent="0.25">
      <c r="A11" s="17">
        <v>6.9999999999999999E-4</v>
      </c>
      <c r="B11" s="13">
        <v>0</v>
      </c>
    </row>
    <row r="12" spans="1:2" x14ac:dyDescent="0.25">
      <c r="A12" s="17">
        <v>8.0000000000000004E-4</v>
      </c>
      <c r="B12" s="13">
        <v>0</v>
      </c>
    </row>
    <row r="13" spans="1:2" x14ac:dyDescent="0.25">
      <c r="A13" s="17">
        <v>8.9999999999999998E-4</v>
      </c>
      <c r="B13" s="13">
        <v>0</v>
      </c>
    </row>
    <row r="14" spans="1:2" x14ac:dyDescent="0.25">
      <c r="A14" s="17">
        <v>1E-3</v>
      </c>
      <c r="B14" s="13">
        <v>12</v>
      </c>
    </row>
    <row r="15" spans="1:2" x14ac:dyDescent="0.25">
      <c r="A15" s="17">
        <v>2E-3</v>
      </c>
      <c r="B15" s="13">
        <v>0</v>
      </c>
    </row>
    <row r="16" spans="1:2" x14ac:dyDescent="0.25">
      <c r="A16" s="17">
        <v>3.0000000000000001E-3</v>
      </c>
      <c r="B16" s="13">
        <v>0</v>
      </c>
    </row>
    <row r="17" spans="1:2" x14ac:dyDescent="0.25">
      <c r="A17" s="17">
        <v>4.0000000000000001E-3</v>
      </c>
      <c r="B17" s="13">
        <v>0</v>
      </c>
    </row>
    <row r="18" spans="1:2" x14ac:dyDescent="0.25">
      <c r="A18" s="17">
        <v>5.0000000000000001E-3</v>
      </c>
      <c r="B18" s="13">
        <v>0</v>
      </c>
    </row>
    <row r="19" spans="1:2" x14ac:dyDescent="0.25">
      <c r="A19" s="17">
        <v>6.0000000000000001E-3</v>
      </c>
      <c r="B19" s="13">
        <v>0</v>
      </c>
    </row>
    <row r="20" spans="1:2" x14ac:dyDescent="0.25">
      <c r="A20" s="17">
        <v>7.0000000000000001E-3</v>
      </c>
      <c r="B20" s="13">
        <v>0</v>
      </c>
    </row>
    <row r="21" spans="1:2" x14ac:dyDescent="0.25">
      <c r="A21" s="17">
        <v>8.0000000000000002E-3</v>
      </c>
      <c r="B21" s="13">
        <v>0</v>
      </c>
    </row>
    <row r="22" spans="1:2" x14ac:dyDescent="0.25">
      <c r="A22" s="17">
        <v>8.9999999999999993E-3</v>
      </c>
      <c r="B22" s="13">
        <v>0</v>
      </c>
    </row>
    <row r="23" spans="1:2" x14ac:dyDescent="0.25">
      <c r="A23" s="17">
        <v>0.01</v>
      </c>
      <c r="B23" s="13">
        <v>0</v>
      </c>
    </row>
    <row r="24" spans="1:2" ht="15.75" thickBot="1" x14ac:dyDescent="0.3">
      <c r="A24" s="14" t="s">
        <v>45</v>
      </c>
      <c r="B24" s="14">
        <v>0</v>
      </c>
    </row>
  </sheetData>
  <sortState ref="A2:A23">
    <sortCondition ref="A2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sqref="A1:B21"/>
    </sheetView>
  </sheetViews>
  <sheetFormatPr defaultRowHeight="15" x14ac:dyDescent="0.25"/>
  <sheetData>
    <row r="1" spans="1:2" x14ac:dyDescent="0.25">
      <c r="A1" s="15" t="s">
        <v>44</v>
      </c>
      <c r="B1" s="15" t="s">
        <v>46</v>
      </c>
    </row>
    <row r="2" spans="1:2" x14ac:dyDescent="0.25">
      <c r="A2" s="18">
        <v>1E-4</v>
      </c>
      <c r="B2" s="13">
        <v>2</v>
      </c>
    </row>
    <row r="3" spans="1:2" x14ac:dyDescent="0.25">
      <c r="A3" s="18">
        <v>2.0000000000000001E-4</v>
      </c>
      <c r="B3" s="13">
        <v>0</v>
      </c>
    </row>
    <row r="4" spans="1:2" x14ac:dyDescent="0.25">
      <c r="A4" s="18">
        <v>2.9999999999999997E-4</v>
      </c>
      <c r="B4" s="13">
        <v>0</v>
      </c>
    </row>
    <row r="5" spans="1:2" x14ac:dyDescent="0.25">
      <c r="A5" s="18">
        <v>4.0000000000000002E-4</v>
      </c>
      <c r="B5" s="13">
        <v>0</v>
      </c>
    </row>
    <row r="6" spans="1:2" x14ac:dyDescent="0.25">
      <c r="A6" s="18">
        <v>5.0000000000000001E-4</v>
      </c>
      <c r="B6" s="13">
        <v>0</v>
      </c>
    </row>
    <row r="7" spans="1:2" x14ac:dyDescent="0.25">
      <c r="A7" s="18">
        <v>5.9999999999999995E-4</v>
      </c>
      <c r="B7" s="13">
        <v>0</v>
      </c>
    </row>
    <row r="8" spans="1:2" x14ac:dyDescent="0.25">
      <c r="A8" s="18">
        <v>6.9999999999999999E-4</v>
      </c>
      <c r="B8" s="13">
        <v>0</v>
      </c>
    </row>
    <row r="9" spans="1:2" x14ac:dyDescent="0.25">
      <c r="A9" s="18">
        <v>8.0000000000000004E-4</v>
      </c>
      <c r="B9" s="13">
        <v>0</v>
      </c>
    </row>
    <row r="10" spans="1:2" x14ac:dyDescent="0.25">
      <c r="A10" s="18">
        <v>8.9999999999999998E-4</v>
      </c>
      <c r="B10" s="13">
        <v>0</v>
      </c>
    </row>
    <row r="11" spans="1:2" x14ac:dyDescent="0.25">
      <c r="A11" s="18">
        <v>1E-3</v>
      </c>
      <c r="B11" s="13">
        <v>0</v>
      </c>
    </row>
    <row r="12" spans="1:2" x14ac:dyDescent="0.25">
      <c r="A12" s="18">
        <v>2E-3</v>
      </c>
      <c r="B12" s="13">
        <v>3</v>
      </c>
    </row>
    <row r="13" spans="1:2" x14ac:dyDescent="0.25">
      <c r="A13" s="18">
        <v>3.0000000000000001E-3</v>
      </c>
      <c r="B13" s="13">
        <v>1</v>
      </c>
    </row>
    <row r="14" spans="1:2" x14ac:dyDescent="0.25">
      <c r="A14" s="18">
        <v>4.0000000000000001E-3</v>
      </c>
      <c r="B14" s="13">
        <v>5</v>
      </c>
    </row>
    <row r="15" spans="1:2" x14ac:dyDescent="0.25">
      <c r="A15" s="18">
        <v>5.0000000000000001E-3</v>
      </c>
      <c r="B15" s="13">
        <v>7</v>
      </c>
    </row>
    <row r="16" spans="1:2" x14ac:dyDescent="0.25">
      <c r="A16" s="18">
        <v>6.0000000000000001E-3</v>
      </c>
      <c r="B16" s="13">
        <v>0</v>
      </c>
    </row>
    <row r="17" spans="1:2" x14ac:dyDescent="0.25">
      <c r="A17" s="18">
        <v>7.0000000000000001E-3</v>
      </c>
      <c r="B17" s="13">
        <v>0</v>
      </c>
    </row>
    <row r="18" spans="1:2" x14ac:dyDescent="0.25">
      <c r="A18" s="18">
        <v>8.0000000000000002E-3</v>
      </c>
      <c r="B18" s="13">
        <v>0</v>
      </c>
    </row>
    <row r="19" spans="1:2" x14ac:dyDescent="0.25">
      <c r="A19" s="18">
        <v>8.9999999999999993E-3</v>
      </c>
      <c r="B19" s="13">
        <v>0</v>
      </c>
    </row>
    <row r="20" spans="1:2" x14ac:dyDescent="0.25">
      <c r="A20" s="18">
        <v>0.01</v>
      </c>
      <c r="B20" s="13">
        <v>0</v>
      </c>
    </row>
    <row r="21" spans="1:2" ht="15.75" thickBot="1" x14ac:dyDescent="0.3">
      <c r="A21" s="14" t="s">
        <v>45</v>
      </c>
      <c r="B21" s="14">
        <v>0</v>
      </c>
    </row>
  </sheetData>
  <sortState ref="A2:A20">
    <sortCondition ref="A2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U50"/>
  <sheetViews>
    <sheetView tabSelected="1" topLeftCell="A10" workbookViewId="0">
      <selection activeCell="G32" sqref="G32"/>
    </sheetView>
  </sheetViews>
  <sheetFormatPr defaultRowHeight="15" x14ac:dyDescent="0.25"/>
  <cols>
    <col min="4" max="4" width="11.42578125" customWidth="1"/>
    <col min="9" max="9" width="10.85546875" customWidth="1"/>
    <col min="12" max="12" width="11.28515625" customWidth="1"/>
    <col min="17" max="17" width="10.28515625" bestFit="1" customWidth="1"/>
    <col min="18" max="18" width="12.42578125" customWidth="1"/>
  </cols>
  <sheetData>
    <row r="3" spans="2:21" ht="23.25" x14ac:dyDescent="0.35">
      <c r="B3" s="5" t="s">
        <v>0</v>
      </c>
      <c r="N3" t="s">
        <v>23</v>
      </c>
    </row>
    <row r="4" spans="2:21" ht="16.5" customHeight="1" x14ac:dyDescent="0.3">
      <c r="B4" s="19" t="s">
        <v>24</v>
      </c>
      <c r="E4" t="s">
        <v>25</v>
      </c>
      <c r="F4">
        <v>1332026</v>
      </c>
      <c r="N4" s="6">
        <v>41656</v>
      </c>
    </row>
    <row r="5" spans="2:21" ht="23.25" x14ac:dyDescent="0.35">
      <c r="B5" s="5"/>
    </row>
    <row r="6" spans="2:21" x14ac:dyDescent="0.25">
      <c r="I6" t="s">
        <v>12</v>
      </c>
      <c r="J6">
        <v>55</v>
      </c>
      <c r="L6" t="s">
        <v>13</v>
      </c>
      <c r="S6" t="s">
        <v>21</v>
      </c>
    </row>
    <row r="7" spans="2:21" x14ac:dyDescent="0.25">
      <c r="B7" t="s">
        <v>1</v>
      </c>
      <c r="S7" t="s">
        <v>22</v>
      </c>
      <c r="T7">
        <v>8</v>
      </c>
      <c r="U7" t="s">
        <v>17</v>
      </c>
    </row>
    <row r="8" spans="2:21" x14ac:dyDescent="0.25">
      <c r="C8" t="s">
        <v>16</v>
      </c>
      <c r="D8" t="s">
        <v>15</v>
      </c>
      <c r="E8" t="s">
        <v>2</v>
      </c>
      <c r="F8" t="s">
        <v>3</v>
      </c>
      <c r="G8" t="s">
        <v>6</v>
      </c>
      <c r="H8" t="s">
        <v>5</v>
      </c>
      <c r="I8" t="s">
        <v>4</v>
      </c>
      <c r="J8" t="s">
        <v>7</v>
      </c>
      <c r="L8" t="s">
        <v>10</v>
      </c>
      <c r="M8" t="s">
        <v>11</v>
      </c>
      <c r="N8" t="s">
        <v>14</v>
      </c>
      <c r="O8" t="s">
        <v>19</v>
      </c>
      <c r="Q8" t="s">
        <v>47</v>
      </c>
      <c r="R8" t="s">
        <v>46</v>
      </c>
      <c r="S8" t="s">
        <v>21</v>
      </c>
      <c r="T8">
        <f>(T7*100*3.14159*0.3*0.3)/1000</f>
        <v>0.22619447999999998</v>
      </c>
      <c r="U8" t="s">
        <v>18</v>
      </c>
    </row>
    <row r="9" spans="2:21" x14ac:dyDescent="0.25">
      <c r="G9" t="s">
        <v>8</v>
      </c>
      <c r="J9" t="s">
        <v>9</v>
      </c>
      <c r="L9" t="s">
        <v>17</v>
      </c>
      <c r="M9" t="s">
        <v>18</v>
      </c>
      <c r="N9" t="s">
        <v>13</v>
      </c>
      <c r="O9" t="s">
        <v>20</v>
      </c>
      <c r="Q9" t="s">
        <v>20</v>
      </c>
    </row>
    <row r="11" spans="2:21" x14ac:dyDescent="0.25">
      <c r="E11">
        <v>15.33</v>
      </c>
      <c r="F11">
        <v>15.32</v>
      </c>
      <c r="G11">
        <f>E11-F11</f>
        <v>9.9999999999997868E-3</v>
      </c>
      <c r="K11">
        <v>3600</v>
      </c>
      <c r="L11">
        <v>7</v>
      </c>
      <c r="M11">
        <f>(L11*100*3.14159*0.3*0.3)/1000</f>
        <v>0.19792016999999998</v>
      </c>
      <c r="N11">
        <f>M11+($T8*2)</f>
        <v>0.6503091299999999</v>
      </c>
      <c r="O11" s="1">
        <f>(G11*1000*N11)/K11</f>
        <v>1.8064142499999612E-3</v>
      </c>
    </row>
    <row r="12" spans="2:21" x14ac:dyDescent="0.25">
      <c r="E12">
        <v>15.33</v>
      </c>
      <c r="F12">
        <v>15.32</v>
      </c>
      <c r="G12">
        <f t="shared" ref="G12:G30" si="0">E12-F12</f>
        <v>9.9999999999997868E-3</v>
      </c>
      <c r="H12" s="2">
        <v>0.64722222222222225</v>
      </c>
      <c r="I12" s="2">
        <v>0.70277777777777783</v>
      </c>
      <c r="J12" s="3">
        <f>I12-H12</f>
        <v>5.555555555555558E-2</v>
      </c>
      <c r="K12" s="4">
        <f>J12*86400</f>
        <v>4800.0000000000018</v>
      </c>
      <c r="L12">
        <v>6</v>
      </c>
      <c r="M12">
        <f>(L12*100*3.14159*0.3*0.3)/1000</f>
        <v>0.16964585999999998</v>
      </c>
      <c r="N12">
        <f>M12+($T8*2)</f>
        <v>0.62203481999999988</v>
      </c>
      <c r="O12" s="1">
        <f>(G12*1000*N12)/K12</f>
        <v>1.2959058749999715E-3</v>
      </c>
      <c r="Q12" t="s">
        <v>44</v>
      </c>
      <c r="R12" t="s">
        <v>46</v>
      </c>
    </row>
    <row r="13" spans="2:21" x14ac:dyDescent="0.25">
      <c r="D13" s="7" t="s">
        <v>26</v>
      </c>
      <c r="E13" s="12">
        <v>15.26</v>
      </c>
      <c r="F13" s="12">
        <v>15.24</v>
      </c>
      <c r="G13" s="12">
        <f t="shared" si="0"/>
        <v>1.9999999999999574E-2</v>
      </c>
      <c r="H13" s="8">
        <v>0.3888888888888889</v>
      </c>
      <c r="I13" s="8">
        <v>0.43055555555555558</v>
      </c>
      <c r="J13" s="9">
        <f>I13-H13</f>
        <v>4.1666666666666685E-2</v>
      </c>
      <c r="K13" s="10">
        <f>J13*86400</f>
        <v>3600.0000000000018</v>
      </c>
      <c r="L13" s="7">
        <v>6</v>
      </c>
      <c r="M13" s="7">
        <f>(L13*2*100*3.14159*0.3*0.3)/1000</f>
        <v>0.33929171999999996</v>
      </c>
      <c r="N13">
        <f>M13+(T$8*2)</f>
        <v>0.79168067999999991</v>
      </c>
      <c r="O13" s="11">
        <f t="shared" ref="O13:O30" si="1">(G13*1000*N13)/K13</f>
        <v>4.3982259999999036E-3</v>
      </c>
      <c r="Q13">
        <v>1E-4</v>
      </c>
      <c r="R13">
        <v>2</v>
      </c>
    </row>
    <row r="14" spans="2:21" x14ac:dyDescent="0.25">
      <c r="D14" s="7" t="s">
        <v>27</v>
      </c>
      <c r="E14" s="20">
        <v>15.52</v>
      </c>
      <c r="F14" s="20">
        <v>15.52</v>
      </c>
      <c r="G14" s="12">
        <f>E14-F14</f>
        <v>0</v>
      </c>
      <c r="H14" s="8">
        <v>0.55555555555555558</v>
      </c>
      <c r="I14" s="8">
        <v>0.59722222222222221</v>
      </c>
      <c r="J14" s="9">
        <f>I14-H14</f>
        <v>4.166666666666663E-2</v>
      </c>
      <c r="K14" s="10">
        <f t="shared" ref="K14:K30" si="2">J14*86400</f>
        <v>3599.9999999999968</v>
      </c>
      <c r="L14" s="7">
        <v>6</v>
      </c>
      <c r="M14" s="7">
        <f t="shared" ref="M14:M30" si="3">(L14*2*100*3.14159*0.3*0.3)/1000</f>
        <v>0.33929171999999996</v>
      </c>
      <c r="N14">
        <f t="shared" ref="N14:N30" si="4">M14+(T$8*2)</f>
        <v>0.79168067999999991</v>
      </c>
      <c r="O14" s="11">
        <f t="shared" si="1"/>
        <v>0</v>
      </c>
      <c r="Q14">
        <v>2.0000000000000001E-4</v>
      </c>
      <c r="R14">
        <v>0</v>
      </c>
    </row>
    <row r="15" spans="2:21" x14ac:dyDescent="0.25">
      <c r="D15" s="7" t="s">
        <v>28</v>
      </c>
      <c r="E15" s="12">
        <v>15.58</v>
      </c>
      <c r="F15" s="12">
        <v>15.57</v>
      </c>
      <c r="G15" s="12">
        <f>E15-F15</f>
        <v>9.9999999999997868E-3</v>
      </c>
      <c r="H15" s="8">
        <v>0.59722222222222221</v>
      </c>
      <c r="I15" s="8">
        <v>0.64583333333333337</v>
      </c>
      <c r="J15" s="9">
        <f t="shared" ref="J14:J30" si="5">I15-H15</f>
        <v>4.861111111111116E-2</v>
      </c>
      <c r="K15" s="10">
        <f t="shared" si="2"/>
        <v>4200.0000000000045</v>
      </c>
      <c r="L15" s="7">
        <v>6</v>
      </c>
      <c r="M15" s="7">
        <f t="shared" si="3"/>
        <v>0.33929171999999996</v>
      </c>
      <c r="N15">
        <f t="shared" si="4"/>
        <v>0.79168067999999991</v>
      </c>
      <c r="O15" s="11">
        <f>(G15*1000*N15)/K15</f>
        <v>1.8849539999999576E-3</v>
      </c>
      <c r="Q15">
        <v>2.9999999999999997E-4</v>
      </c>
      <c r="R15">
        <v>0</v>
      </c>
    </row>
    <row r="16" spans="2:21" x14ac:dyDescent="0.25">
      <c r="D16" s="7" t="s">
        <v>29</v>
      </c>
      <c r="E16" s="12">
        <v>15.28</v>
      </c>
      <c r="F16" s="12">
        <v>15.27</v>
      </c>
      <c r="G16" s="12">
        <f t="shared" si="0"/>
        <v>9.9999999999997868E-3</v>
      </c>
      <c r="H16" s="8">
        <v>0.4861111111111111</v>
      </c>
      <c r="I16" s="8">
        <v>0.55902777777777779</v>
      </c>
      <c r="J16" s="9">
        <f t="shared" si="5"/>
        <v>7.2916666666666685E-2</v>
      </c>
      <c r="K16" s="10">
        <f t="shared" si="2"/>
        <v>6300.0000000000018</v>
      </c>
      <c r="L16" s="7">
        <v>6</v>
      </c>
      <c r="M16" s="7">
        <f t="shared" si="3"/>
        <v>0.33929171999999996</v>
      </c>
      <c r="N16">
        <f t="shared" si="4"/>
        <v>0.79168067999999991</v>
      </c>
      <c r="O16" s="11">
        <f t="shared" si="1"/>
        <v>1.2566359999999727E-3</v>
      </c>
      <c r="Q16">
        <v>4.0000000000000002E-4</v>
      </c>
      <c r="R16">
        <v>0</v>
      </c>
    </row>
    <row r="17" spans="4:18" x14ac:dyDescent="0.25">
      <c r="D17" s="7" t="s">
        <v>30</v>
      </c>
      <c r="E17" s="12">
        <v>15.4</v>
      </c>
      <c r="F17" s="12">
        <v>15.38</v>
      </c>
      <c r="G17" s="12">
        <f t="shared" si="0"/>
        <v>1.9999999999999574E-2</v>
      </c>
      <c r="H17" s="8">
        <v>0.625</v>
      </c>
      <c r="I17" s="8">
        <v>0.66666666666666663</v>
      </c>
      <c r="J17" s="9">
        <f t="shared" si="5"/>
        <v>4.166666666666663E-2</v>
      </c>
      <c r="K17" s="10">
        <f t="shared" si="2"/>
        <v>3599.9999999999968</v>
      </c>
      <c r="L17" s="7">
        <v>6</v>
      </c>
      <c r="M17" s="7">
        <f t="shared" si="3"/>
        <v>0.33929171999999996</v>
      </c>
      <c r="N17">
        <f t="shared" si="4"/>
        <v>0.79168067999999991</v>
      </c>
      <c r="O17" s="11">
        <f t="shared" si="1"/>
        <v>4.3982259999999097E-3</v>
      </c>
      <c r="Q17">
        <v>5.0000000000000001E-4</v>
      </c>
      <c r="R17">
        <v>0</v>
      </c>
    </row>
    <row r="18" spans="4:18" x14ac:dyDescent="0.25">
      <c r="D18" s="7" t="s">
        <v>31</v>
      </c>
      <c r="E18" s="12">
        <v>15.29</v>
      </c>
      <c r="F18" s="12">
        <v>15.28</v>
      </c>
      <c r="G18" s="12">
        <f t="shared" si="0"/>
        <v>9.9999999999997868E-3</v>
      </c>
      <c r="H18" s="8">
        <v>0.42708333333333331</v>
      </c>
      <c r="I18" s="8">
        <v>0.47569444444444442</v>
      </c>
      <c r="J18" s="9">
        <f t="shared" si="5"/>
        <v>4.8611111111111105E-2</v>
      </c>
      <c r="K18" s="10">
        <f t="shared" si="2"/>
        <v>4199.9999999999991</v>
      </c>
      <c r="L18" s="7">
        <v>6</v>
      </c>
      <c r="M18" s="7">
        <f t="shared" si="3"/>
        <v>0.33929171999999996</v>
      </c>
      <c r="N18">
        <f t="shared" si="4"/>
        <v>0.79168067999999991</v>
      </c>
      <c r="O18" s="11">
        <f t="shared" si="1"/>
        <v>1.88495399999996E-3</v>
      </c>
      <c r="Q18">
        <v>5.9999999999999995E-4</v>
      </c>
      <c r="R18">
        <v>0</v>
      </c>
    </row>
    <row r="19" spans="4:18" x14ac:dyDescent="0.25">
      <c r="D19" s="7" t="s">
        <v>32</v>
      </c>
      <c r="E19" s="12">
        <v>15.87</v>
      </c>
      <c r="F19" s="12">
        <v>15.87</v>
      </c>
      <c r="G19" s="12">
        <f t="shared" si="0"/>
        <v>0</v>
      </c>
      <c r="H19" s="8">
        <v>0.42708333333333331</v>
      </c>
      <c r="I19" s="8">
        <v>0.47569444444444442</v>
      </c>
      <c r="J19" s="9">
        <f t="shared" si="5"/>
        <v>4.8611111111111105E-2</v>
      </c>
      <c r="K19" s="10">
        <f t="shared" si="2"/>
        <v>4199.9999999999991</v>
      </c>
      <c r="L19" s="7">
        <v>6</v>
      </c>
      <c r="M19" s="7">
        <f t="shared" si="3"/>
        <v>0.33929171999999996</v>
      </c>
      <c r="N19">
        <f t="shared" si="4"/>
        <v>0.79168067999999991</v>
      </c>
      <c r="O19" s="11">
        <f t="shared" si="1"/>
        <v>0</v>
      </c>
      <c r="Q19">
        <v>6.9999999999999999E-4</v>
      </c>
      <c r="R19">
        <v>0</v>
      </c>
    </row>
    <row r="20" spans="4:18" x14ac:dyDescent="0.25">
      <c r="D20" s="7" t="s">
        <v>33</v>
      </c>
      <c r="E20" s="12">
        <v>15.47</v>
      </c>
      <c r="F20" s="12">
        <v>15.44</v>
      </c>
      <c r="G20" s="12">
        <f t="shared" si="0"/>
        <v>3.0000000000001137E-2</v>
      </c>
      <c r="H20" s="8">
        <v>0.4548611111111111</v>
      </c>
      <c r="I20" s="8">
        <v>0.55902777777777779</v>
      </c>
      <c r="J20" s="9">
        <f t="shared" si="5"/>
        <v>0.10416666666666669</v>
      </c>
      <c r="K20" s="10">
        <f t="shared" si="2"/>
        <v>9000.0000000000018</v>
      </c>
      <c r="L20" s="7">
        <v>6</v>
      </c>
      <c r="M20" s="7">
        <f t="shared" si="3"/>
        <v>0.33929171999999996</v>
      </c>
      <c r="N20">
        <f t="shared" si="4"/>
        <v>0.79168067999999991</v>
      </c>
      <c r="O20" s="11">
        <f t="shared" si="1"/>
        <v>2.6389356000000993E-3</v>
      </c>
      <c r="Q20">
        <v>8.0000000000000004E-4</v>
      </c>
      <c r="R20">
        <v>0</v>
      </c>
    </row>
    <row r="21" spans="4:18" x14ac:dyDescent="0.25">
      <c r="D21" s="7" t="s">
        <v>34</v>
      </c>
      <c r="E21" s="12">
        <v>15.53</v>
      </c>
      <c r="F21" s="12">
        <v>15.51</v>
      </c>
      <c r="G21" s="12">
        <f t="shared" si="0"/>
        <v>1.9999999999999574E-2</v>
      </c>
      <c r="H21" s="8">
        <v>0.39583333333333331</v>
      </c>
      <c r="I21" s="8">
        <v>0.4375</v>
      </c>
      <c r="J21" s="9">
        <f t="shared" si="5"/>
        <v>4.1666666666666685E-2</v>
      </c>
      <c r="K21" s="10">
        <f t="shared" si="2"/>
        <v>3600.0000000000018</v>
      </c>
      <c r="L21" s="7">
        <v>6</v>
      </c>
      <c r="M21" s="7">
        <f t="shared" si="3"/>
        <v>0.33929171999999996</v>
      </c>
      <c r="N21">
        <f t="shared" si="4"/>
        <v>0.79168067999999991</v>
      </c>
      <c r="O21" s="11">
        <f t="shared" si="1"/>
        <v>4.3982259999999036E-3</v>
      </c>
      <c r="Q21">
        <v>8.9999999999999998E-4</v>
      </c>
      <c r="R21">
        <v>0</v>
      </c>
    </row>
    <row r="22" spans="4:18" x14ac:dyDescent="0.25">
      <c r="D22" s="7" t="s">
        <v>35</v>
      </c>
      <c r="E22" s="12">
        <v>15.53</v>
      </c>
      <c r="F22" s="12">
        <v>15.51</v>
      </c>
      <c r="G22" s="12">
        <f t="shared" si="0"/>
        <v>1.9999999999999574E-2</v>
      </c>
      <c r="H22" s="8">
        <v>0.4375</v>
      </c>
      <c r="I22" s="8">
        <v>0.47916666666666702</v>
      </c>
      <c r="J22" s="9">
        <f t="shared" si="5"/>
        <v>4.1666666666667018E-2</v>
      </c>
      <c r="K22" s="10">
        <f t="shared" si="2"/>
        <v>3600.0000000000305</v>
      </c>
      <c r="L22" s="7">
        <v>2</v>
      </c>
      <c r="M22" s="7">
        <f t="shared" si="3"/>
        <v>0.11309723999999999</v>
      </c>
      <c r="N22">
        <f t="shared" si="4"/>
        <v>0.56548619999999994</v>
      </c>
      <c r="O22" s="11">
        <f t="shared" si="1"/>
        <v>3.141589999999906E-3</v>
      </c>
      <c r="Q22">
        <v>1E-3</v>
      </c>
      <c r="R22">
        <v>0</v>
      </c>
    </row>
    <row r="23" spans="4:18" x14ac:dyDescent="0.25">
      <c r="D23" s="7" t="s">
        <v>36</v>
      </c>
      <c r="E23" s="12">
        <v>15.53</v>
      </c>
      <c r="F23" s="12">
        <v>15.51</v>
      </c>
      <c r="G23" s="12">
        <f t="shared" si="0"/>
        <v>1.9999999999999574E-2</v>
      </c>
      <c r="H23" s="8">
        <v>0.47916666666666702</v>
      </c>
      <c r="I23" s="8">
        <v>0.52083333333333304</v>
      </c>
      <c r="J23" s="9">
        <f t="shared" si="5"/>
        <v>4.1666666666666019E-2</v>
      </c>
      <c r="K23" s="10">
        <f t="shared" si="2"/>
        <v>3599.9999999999441</v>
      </c>
      <c r="L23" s="7">
        <v>4</v>
      </c>
      <c r="M23" s="7">
        <f t="shared" si="3"/>
        <v>0.22619447999999998</v>
      </c>
      <c r="N23">
        <f t="shared" si="4"/>
        <v>0.67858343999999993</v>
      </c>
      <c r="O23" s="11">
        <f t="shared" si="1"/>
        <v>3.7699079999999781E-3</v>
      </c>
      <c r="Q23">
        <v>2E-3</v>
      </c>
      <c r="R23">
        <v>3</v>
      </c>
    </row>
    <row r="24" spans="4:18" x14ac:dyDescent="0.25">
      <c r="D24" s="7" t="s">
        <v>37</v>
      </c>
      <c r="E24" s="12">
        <v>15.53</v>
      </c>
      <c r="F24" s="12">
        <v>15.51</v>
      </c>
      <c r="G24" s="12">
        <f t="shared" si="0"/>
        <v>1.9999999999999574E-2</v>
      </c>
      <c r="H24" s="8">
        <v>0.52083333333333304</v>
      </c>
      <c r="I24" s="8">
        <v>0.5625</v>
      </c>
      <c r="J24" s="9">
        <f t="shared" si="5"/>
        <v>4.1666666666666963E-2</v>
      </c>
      <c r="K24" s="10">
        <f t="shared" si="2"/>
        <v>3600.0000000000255</v>
      </c>
      <c r="L24" s="7">
        <v>2</v>
      </c>
      <c r="M24" s="7">
        <f t="shared" si="3"/>
        <v>0.11309723999999999</v>
      </c>
      <c r="N24">
        <f t="shared" si="4"/>
        <v>0.56548619999999994</v>
      </c>
      <c r="O24" s="11">
        <f t="shared" si="1"/>
        <v>3.1415899999999103E-3</v>
      </c>
      <c r="Q24">
        <v>3.0000000000000001E-3</v>
      </c>
      <c r="R24">
        <v>1</v>
      </c>
    </row>
    <row r="25" spans="4:18" x14ac:dyDescent="0.25">
      <c r="D25" s="7" t="s">
        <v>38</v>
      </c>
      <c r="E25" s="12">
        <v>15.53</v>
      </c>
      <c r="F25" s="12">
        <v>15.51</v>
      </c>
      <c r="G25" s="12">
        <f t="shared" si="0"/>
        <v>1.9999999999999574E-2</v>
      </c>
      <c r="H25" s="8">
        <v>0.5625</v>
      </c>
      <c r="I25" s="8">
        <v>0.60416666666666696</v>
      </c>
      <c r="J25" s="9">
        <f t="shared" si="5"/>
        <v>4.1666666666666963E-2</v>
      </c>
      <c r="K25" s="10">
        <f t="shared" si="2"/>
        <v>3600.0000000000255</v>
      </c>
      <c r="L25" s="7">
        <v>3</v>
      </c>
      <c r="M25" s="7">
        <f t="shared" si="3"/>
        <v>0.16964585999999998</v>
      </c>
      <c r="N25">
        <f t="shared" si="4"/>
        <v>0.62203481999999988</v>
      </c>
      <c r="O25" s="11">
        <f t="shared" si="1"/>
        <v>3.4557489999999013E-3</v>
      </c>
      <c r="Q25">
        <v>4.0000000000000001E-3</v>
      </c>
      <c r="R25">
        <v>5</v>
      </c>
    </row>
    <row r="26" spans="4:18" x14ac:dyDescent="0.25">
      <c r="D26" s="7" t="s">
        <v>39</v>
      </c>
      <c r="E26" s="12">
        <v>15.53</v>
      </c>
      <c r="F26" s="12">
        <v>15.51</v>
      </c>
      <c r="G26" s="12">
        <f t="shared" si="0"/>
        <v>1.9999999999999574E-2</v>
      </c>
      <c r="H26" s="8">
        <v>0.60416666666666696</v>
      </c>
      <c r="I26" s="8">
        <v>0.64583333333333304</v>
      </c>
      <c r="J26" s="9">
        <f t="shared" si="5"/>
        <v>4.1666666666666075E-2</v>
      </c>
      <c r="K26" s="10">
        <f t="shared" si="2"/>
        <v>3599.9999999999491</v>
      </c>
      <c r="L26" s="7">
        <v>7.5</v>
      </c>
      <c r="M26" s="7">
        <f t="shared" si="3"/>
        <v>0.42411464999999998</v>
      </c>
      <c r="N26">
        <f t="shared" si="4"/>
        <v>0.87650360999999988</v>
      </c>
      <c r="O26" s="11">
        <f t="shared" si="1"/>
        <v>4.8694644999999637E-3</v>
      </c>
      <c r="Q26">
        <v>5.0000000000000001E-3</v>
      </c>
      <c r="R26">
        <v>7</v>
      </c>
    </row>
    <row r="27" spans="4:18" x14ac:dyDescent="0.25">
      <c r="D27" s="7" t="s">
        <v>40</v>
      </c>
      <c r="E27" s="12">
        <v>15.53</v>
      </c>
      <c r="F27" s="12">
        <v>15.51</v>
      </c>
      <c r="G27" s="12">
        <f t="shared" si="0"/>
        <v>1.9999999999999574E-2</v>
      </c>
      <c r="H27" s="8">
        <v>0.64583333333333304</v>
      </c>
      <c r="I27" s="8">
        <v>0.6875</v>
      </c>
      <c r="J27" s="9">
        <f t="shared" si="5"/>
        <v>4.1666666666666963E-2</v>
      </c>
      <c r="K27" s="10">
        <f t="shared" si="2"/>
        <v>3600.0000000000255</v>
      </c>
      <c r="L27" s="7">
        <v>5</v>
      </c>
      <c r="M27" s="7">
        <f t="shared" si="3"/>
        <v>0.28274309999999997</v>
      </c>
      <c r="N27">
        <f t="shared" si="4"/>
        <v>0.73513205999999998</v>
      </c>
      <c r="O27" s="11">
        <f t="shared" si="1"/>
        <v>4.084066999999884E-3</v>
      </c>
      <c r="Q27">
        <v>6.0000000000000001E-3</v>
      </c>
      <c r="R27">
        <v>0</v>
      </c>
    </row>
    <row r="28" spans="4:18" x14ac:dyDescent="0.25">
      <c r="D28" s="7" t="s">
        <v>41</v>
      </c>
      <c r="E28" s="12">
        <v>15.53</v>
      </c>
      <c r="F28" s="12">
        <v>15.51</v>
      </c>
      <c r="G28" s="12">
        <f t="shared" si="0"/>
        <v>1.9999999999999574E-2</v>
      </c>
      <c r="H28" s="8">
        <v>0.6875</v>
      </c>
      <c r="I28" s="8">
        <v>0.72916666666666696</v>
      </c>
      <c r="J28" s="9">
        <f t="shared" si="5"/>
        <v>4.1666666666666963E-2</v>
      </c>
      <c r="K28" s="10">
        <f t="shared" si="2"/>
        <v>3600.0000000000255</v>
      </c>
      <c r="L28" s="7">
        <v>2</v>
      </c>
      <c r="M28" s="7">
        <f t="shared" si="3"/>
        <v>0.11309723999999999</v>
      </c>
      <c r="N28">
        <f t="shared" si="4"/>
        <v>0.56548619999999994</v>
      </c>
      <c r="O28" s="11">
        <f t="shared" si="1"/>
        <v>3.1415899999999103E-3</v>
      </c>
      <c r="Q28">
        <v>7.0000000000000001E-3</v>
      </c>
      <c r="R28">
        <v>0</v>
      </c>
    </row>
    <row r="29" spans="4:18" x14ac:dyDescent="0.25">
      <c r="D29" s="7" t="s">
        <v>42</v>
      </c>
      <c r="E29" s="12">
        <v>15.53</v>
      </c>
      <c r="F29" s="12">
        <v>15.51</v>
      </c>
      <c r="G29" s="12">
        <f t="shared" si="0"/>
        <v>1.9999999999999574E-2</v>
      </c>
      <c r="H29" s="8">
        <v>0.72916666666666696</v>
      </c>
      <c r="I29" s="8">
        <v>0.77083333333333304</v>
      </c>
      <c r="J29" s="9">
        <f t="shared" si="5"/>
        <v>4.1666666666666075E-2</v>
      </c>
      <c r="K29" s="10">
        <f t="shared" si="2"/>
        <v>3599.9999999999491</v>
      </c>
      <c r="L29" s="7">
        <v>7.5</v>
      </c>
      <c r="M29" s="7">
        <f t="shared" si="3"/>
        <v>0.42411464999999998</v>
      </c>
      <c r="N29">
        <f t="shared" si="4"/>
        <v>0.87650360999999988</v>
      </c>
      <c r="O29" s="11">
        <f t="shared" si="1"/>
        <v>4.8694644999999637E-3</v>
      </c>
      <c r="Q29">
        <v>8.0000000000000002E-3</v>
      </c>
      <c r="R29">
        <v>0</v>
      </c>
    </row>
    <row r="30" spans="4:18" x14ac:dyDescent="0.25">
      <c r="D30" s="7" t="s">
        <v>43</v>
      </c>
      <c r="E30" s="12">
        <v>15.53</v>
      </c>
      <c r="F30" s="12">
        <v>15.51</v>
      </c>
      <c r="G30" s="12">
        <f t="shared" si="0"/>
        <v>1.9999999999999574E-2</v>
      </c>
      <c r="H30" s="8">
        <v>0.77083333333333304</v>
      </c>
      <c r="I30" s="8">
        <v>0.8125</v>
      </c>
      <c r="J30" s="9">
        <f t="shared" si="5"/>
        <v>4.1666666666666963E-2</v>
      </c>
      <c r="K30" s="10">
        <f t="shared" si="2"/>
        <v>3600.0000000000255</v>
      </c>
      <c r="L30" s="7">
        <v>5.5</v>
      </c>
      <c r="M30" s="7">
        <f t="shared" si="3"/>
        <v>0.31101740999999999</v>
      </c>
      <c r="N30">
        <f t="shared" si="4"/>
        <v>0.76340637</v>
      </c>
      <c r="O30" s="11">
        <f t="shared" si="1"/>
        <v>4.2411464999998795E-3</v>
      </c>
      <c r="Q30">
        <v>8.9999999999999993E-3</v>
      </c>
      <c r="R30">
        <v>0</v>
      </c>
    </row>
    <row r="31" spans="4:18" x14ac:dyDescent="0.25">
      <c r="Q31">
        <v>0.01</v>
      </c>
      <c r="R31">
        <v>0</v>
      </c>
    </row>
    <row r="32" spans="4:18" x14ac:dyDescent="0.25">
      <c r="Q32" t="s">
        <v>45</v>
      </c>
      <c r="R32">
        <v>0</v>
      </c>
    </row>
    <row r="37" spans="3:9" x14ac:dyDescent="0.25">
      <c r="C37" t="s">
        <v>48</v>
      </c>
    </row>
    <row r="39" spans="3:9" x14ac:dyDescent="0.25">
      <c r="D39" t="s">
        <v>6</v>
      </c>
      <c r="E39" t="s">
        <v>49</v>
      </c>
      <c r="G39" t="s">
        <v>50</v>
      </c>
      <c r="I39" t="s">
        <v>19</v>
      </c>
    </row>
    <row r="41" spans="3:9" x14ac:dyDescent="0.25">
      <c r="D41" t="s">
        <v>53</v>
      </c>
      <c r="E41" t="s">
        <v>52</v>
      </c>
      <c r="G41" t="s">
        <v>51</v>
      </c>
      <c r="I41" t="s">
        <v>20</v>
      </c>
    </row>
    <row r="43" spans="3:9" x14ac:dyDescent="0.25">
      <c r="D43">
        <v>10</v>
      </c>
      <c r="E43">
        <v>3600</v>
      </c>
      <c r="G43">
        <v>10</v>
      </c>
      <c r="I43" s="16">
        <f>D43*G43/E43</f>
        <v>2.7777777777777776E-2</v>
      </c>
    </row>
    <row r="44" spans="3:9" x14ac:dyDescent="0.25">
      <c r="D44">
        <v>10</v>
      </c>
      <c r="E44">
        <v>3600</v>
      </c>
      <c r="G44">
        <v>1</v>
      </c>
      <c r="I44" s="16">
        <f t="shared" ref="I44:I50" si="6">D44*G44/E44</f>
        <v>2.7777777777777779E-3</v>
      </c>
    </row>
    <row r="45" spans="3:9" x14ac:dyDescent="0.25">
      <c r="D45">
        <v>10</v>
      </c>
      <c r="E45">
        <v>3600</v>
      </c>
      <c r="G45">
        <v>0.1</v>
      </c>
      <c r="I45" s="16">
        <f t="shared" si="6"/>
        <v>2.7777777777777778E-4</v>
      </c>
    </row>
    <row r="46" spans="3:9" x14ac:dyDescent="0.25">
      <c r="D46">
        <v>10</v>
      </c>
      <c r="E46">
        <v>3600</v>
      </c>
      <c r="G46">
        <v>0.5</v>
      </c>
      <c r="I46" s="16">
        <f t="shared" si="6"/>
        <v>1.3888888888888889E-3</v>
      </c>
    </row>
    <row r="47" spans="3:9" x14ac:dyDescent="0.25">
      <c r="D47">
        <v>10</v>
      </c>
      <c r="E47">
        <v>10000</v>
      </c>
      <c r="G47">
        <v>1</v>
      </c>
      <c r="I47" s="16">
        <f t="shared" si="6"/>
        <v>1E-3</v>
      </c>
    </row>
    <row r="48" spans="3:9" x14ac:dyDescent="0.25">
      <c r="D48">
        <v>10</v>
      </c>
      <c r="E48">
        <v>1000</v>
      </c>
      <c r="G48">
        <v>1</v>
      </c>
      <c r="I48" s="16">
        <f t="shared" si="6"/>
        <v>0.01</v>
      </c>
    </row>
    <row r="49" spans="4:9" x14ac:dyDescent="0.25">
      <c r="D49">
        <v>10</v>
      </c>
      <c r="E49">
        <v>100</v>
      </c>
      <c r="G49">
        <v>1</v>
      </c>
      <c r="I49" s="16">
        <f t="shared" si="6"/>
        <v>0.1</v>
      </c>
    </row>
    <row r="50" spans="4:9" x14ac:dyDescent="0.25">
      <c r="D50">
        <v>10</v>
      </c>
      <c r="E50">
        <v>10</v>
      </c>
      <c r="G50">
        <v>1</v>
      </c>
      <c r="I50" s="16">
        <f t="shared" si="6"/>
        <v>1</v>
      </c>
    </row>
  </sheetData>
  <pageMargins left="0.70866141732283472" right="0.70866141732283472" top="0.74803149606299213" bottom="0.74803149606299213" header="0.31496062992125984" footer="0.31496062992125984"/>
  <pageSetup paperSize="25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Sheet4</vt:lpstr>
      <vt:lpstr>Sheet6</vt:lpstr>
      <vt:lpstr>Sheet7</vt:lpstr>
      <vt:lpstr>Sheet1</vt:lpstr>
      <vt:lpstr>Sheet2</vt:lpstr>
      <vt:lpstr>Sheet3</vt:lpstr>
      <vt:lpstr>Sheet5</vt:lpstr>
    </vt:vector>
  </TitlesOfParts>
  <Company>CERN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Crotty</dc:creator>
  <cp:lastModifiedBy>Ian Crotty</cp:lastModifiedBy>
  <cp:lastPrinted>2014-01-21T14:00:07Z</cp:lastPrinted>
  <dcterms:created xsi:type="dcterms:W3CDTF">2014-01-17T16:04:46Z</dcterms:created>
  <dcterms:modified xsi:type="dcterms:W3CDTF">2014-01-22T08:57:43Z</dcterms:modified>
</cp:coreProperties>
</file>