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0515" windowHeight="51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N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11" i="1"/>
  <c r="T8" i="1"/>
  <c r="K12" i="1"/>
  <c r="F44" i="1"/>
  <c r="F45" i="1"/>
  <c r="F46" i="1"/>
  <c r="F47" i="1"/>
  <c r="F48" i="1"/>
  <c r="F49" i="1"/>
  <c r="F50" i="1"/>
  <c r="F43" i="1"/>
  <c r="I43" i="1"/>
  <c r="N13" i="1"/>
  <c r="G15" i="1" l="1"/>
  <c r="I44" i="1"/>
  <c r="I45" i="1"/>
  <c r="I46" i="1"/>
  <c r="I47" i="1"/>
  <c r="I48" i="1"/>
  <c r="I49" i="1"/>
  <c r="I50" i="1"/>
  <c r="G11" i="1"/>
  <c r="G12" i="1"/>
  <c r="J12" i="1"/>
  <c r="J14" i="1" l="1"/>
  <c r="G14" i="1"/>
  <c r="J28" i="1" l="1"/>
  <c r="K28" i="1" s="1"/>
  <c r="J29" i="1"/>
  <c r="K29" i="1" s="1"/>
  <c r="J30" i="1"/>
  <c r="K30" i="1" s="1"/>
  <c r="G28" i="1"/>
  <c r="G29" i="1"/>
  <c r="G30" i="1"/>
  <c r="K1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J13" i="1" l="1"/>
  <c r="K13" i="1" s="1"/>
  <c r="N30" i="1" l="1"/>
  <c r="O30" i="1" s="1"/>
  <c r="N26" i="1"/>
  <c r="O26" i="1" s="1"/>
  <c r="N22" i="1"/>
  <c r="O22" i="1" s="1"/>
  <c r="N18" i="1"/>
  <c r="O18" i="1" s="1"/>
  <c r="N14" i="1"/>
  <c r="O14" i="1" s="1"/>
  <c r="N29" i="1"/>
  <c r="O29" i="1" s="1"/>
  <c r="N25" i="1"/>
  <c r="O25" i="1" s="1"/>
  <c r="N21" i="1"/>
  <c r="O21" i="1" s="1"/>
  <c r="N17" i="1"/>
  <c r="O17" i="1" s="1"/>
  <c r="N12" i="1"/>
  <c r="O12" i="1" s="1"/>
  <c r="N28" i="1"/>
  <c r="O28" i="1" s="1"/>
  <c r="N24" i="1"/>
  <c r="O24" i="1" s="1"/>
  <c r="N20" i="1"/>
  <c r="O20" i="1" s="1"/>
  <c r="N16" i="1"/>
  <c r="O16" i="1" s="1"/>
  <c r="N27" i="1"/>
  <c r="O27" i="1" s="1"/>
  <c r="N23" i="1"/>
  <c r="O23" i="1" s="1"/>
  <c r="N19" i="1"/>
  <c r="O19" i="1" s="1"/>
  <c r="N15" i="1"/>
  <c r="O15" i="1" s="1"/>
  <c r="O11" i="1"/>
  <c r="O13" i="1"/>
</calcChain>
</file>

<file path=xl/sharedStrings.xml><?xml version="1.0" encoding="utf-8"?>
<sst xmlns="http://schemas.openxmlformats.org/spreadsheetml/2006/main" count="67" uniqueCount="56">
  <si>
    <t>Cooling Leak tests on RE Plus 4</t>
  </si>
  <si>
    <t>An example is ;</t>
  </si>
  <si>
    <t>Ps</t>
  </si>
  <si>
    <t>Pf</t>
  </si>
  <si>
    <t>Tf</t>
  </si>
  <si>
    <t>Ts</t>
  </si>
  <si>
    <t>Delta P</t>
  </si>
  <si>
    <t>Delta T</t>
  </si>
  <si>
    <t>[Bar]</t>
  </si>
  <si>
    <t>[sec]</t>
  </si>
  <si>
    <t>Flex pipe L</t>
  </si>
  <si>
    <t xml:space="preserve">Vol Flex </t>
  </si>
  <si>
    <t>Volume SM</t>
  </si>
  <si>
    <t>[litres]</t>
  </si>
  <si>
    <t>Total Vol</t>
  </si>
  <si>
    <t>SM position</t>
  </si>
  <si>
    <t>SM #</t>
  </si>
  <si>
    <t>[m]</t>
  </si>
  <si>
    <t>[l]</t>
  </si>
  <si>
    <t>Leak Rate</t>
  </si>
  <si>
    <t>[mbar.l/s]</t>
  </si>
  <si>
    <t>Vol SM</t>
  </si>
  <si>
    <t>Pipe L</t>
  </si>
  <si>
    <t>Ian Crotty</t>
  </si>
  <si>
    <t>Data from Gerd on behalf of ZEC</t>
  </si>
  <si>
    <t>EDMS doc</t>
  </si>
  <si>
    <t>13 &amp; 14</t>
  </si>
  <si>
    <t>15 &amp; 16</t>
  </si>
  <si>
    <t>17 &amp; 18</t>
  </si>
  <si>
    <t>11 &amp; 12</t>
  </si>
  <si>
    <t>9 &amp; 10</t>
  </si>
  <si>
    <t>7 &amp; 8</t>
  </si>
  <si>
    <t>3&amp; 4</t>
  </si>
  <si>
    <t>5 &amp; 6</t>
  </si>
  <si>
    <t>2&amp; 1</t>
  </si>
  <si>
    <t>19 &amp; 20</t>
  </si>
  <si>
    <t>21 &amp; 22</t>
  </si>
  <si>
    <t>23 &amp; 24</t>
  </si>
  <si>
    <t>25 &amp;26</t>
  </si>
  <si>
    <t>27 &amp; 28</t>
  </si>
  <si>
    <t>29 &amp; 30</t>
  </si>
  <si>
    <t>31 &amp; 32</t>
  </si>
  <si>
    <t>33 &amp; 34</t>
  </si>
  <si>
    <t>35 &amp; 36</t>
  </si>
  <si>
    <t>Bin</t>
  </si>
  <si>
    <t>More</t>
  </si>
  <si>
    <t>Frequency</t>
  </si>
  <si>
    <t>Bin Range</t>
  </si>
  <si>
    <t>Comparative leak table for different parameters</t>
  </si>
  <si>
    <t>Delta Time</t>
  </si>
  <si>
    <t>Volume</t>
  </si>
  <si>
    <t>litres</t>
  </si>
  <si>
    <t>[s]</t>
  </si>
  <si>
    <t>[mbar]</t>
  </si>
  <si>
    <t xml:space="preserve">Plus stability time 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</si>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</sst>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E+0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5" fontId="0" fillId="0" borderId="0" xfId="0" applyNumberFormat="1"/>
    <xf numFmtId="0" fontId="0" fillId="0" borderId="1" xfId="0" applyBorder="1"/>
    <xf numFmtId="20" fontId="0" fillId="0" borderId="1" xfId="0" applyNumberFormat="1" applyBorder="1"/>
    <xf numFmtId="21" fontId="0" fillId="0" borderId="1" xfId="0" applyNumberFormat="1" applyBorder="1"/>
    <xf numFmtId="2" fontId="0" fillId="0" borderId="1" xfId="0" applyNumberFormat="1" applyBorder="1"/>
    <xf numFmtId="11" fontId="0" fillId="0" borderId="1" xfId="0" applyNumberFormat="1" applyBorder="1"/>
    <xf numFmtId="0" fontId="0" fillId="0" borderId="1" xfId="0" applyNumberFormat="1" applyBorder="1"/>
    <xf numFmtId="164" fontId="0" fillId="0" borderId="0" xfId="0" applyNumberFormat="1"/>
    <xf numFmtId="0" fontId="2" fillId="0" borderId="0" xfId="0" applyFont="1"/>
    <xf numFmtId="0" fontId="0" fillId="0" borderId="0" xfId="0" applyNumberForma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50"/>
  <sheetViews>
    <sheetView tabSelected="1" workbookViewId="0">
      <selection activeCell="Q13" sqref="Q13:Q30"/>
    </sheetView>
  </sheetViews>
  <sheetFormatPr defaultRowHeight="15" x14ac:dyDescent="0.25"/>
  <cols>
    <col min="4" max="4" width="11.42578125" customWidth="1"/>
    <col min="9" max="9" width="10.85546875" customWidth="1"/>
    <col min="12" max="12" width="11.28515625" customWidth="1"/>
    <col min="17" max="17" width="10.28515625" bestFit="1" customWidth="1"/>
    <col min="18" max="18" width="12.42578125" customWidth="1"/>
  </cols>
  <sheetData>
    <row r="3" spans="2:21" ht="23.25" x14ac:dyDescent="0.35">
      <c r="B3" s="1" t="s">
        <v>0</v>
      </c>
      <c r="N3" t="s">
        <v>23</v>
      </c>
    </row>
    <row r="4" spans="2:21" ht="16.5" customHeight="1" x14ac:dyDescent="0.3">
      <c r="B4" s="10" t="s">
        <v>24</v>
      </c>
      <c r="E4" t="s">
        <v>25</v>
      </c>
      <c r="F4">
        <v>1332026</v>
      </c>
      <c r="N4" s="2">
        <v>41656</v>
      </c>
    </row>
    <row r="5" spans="2:21" ht="23.25" x14ac:dyDescent="0.35">
      <c r="B5" s="1"/>
    </row>
    <row r="6" spans="2:21" x14ac:dyDescent="0.25">
      <c r="I6" t="s">
        <v>12</v>
      </c>
      <c r="J6">
        <v>55</v>
      </c>
      <c r="L6" t="s">
        <v>13</v>
      </c>
      <c r="S6" t="s">
        <v>21</v>
      </c>
    </row>
    <row r="7" spans="2:21" x14ac:dyDescent="0.25">
      <c r="B7" t="s">
        <v>1</v>
      </c>
      <c r="S7" t="s">
        <v>22</v>
      </c>
      <c r="T7">
        <v>8</v>
      </c>
      <c r="U7" t="s">
        <v>17</v>
      </c>
    </row>
    <row r="8" spans="2:21" x14ac:dyDescent="0.25">
      <c r="C8" t="s">
        <v>16</v>
      </c>
      <c r="D8" t="s">
        <v>15</v>
      </c>
      <c r="E8" t="s">
        <v>2</v>
      </c>
      <c r="F8" t="s">
        <v>3</v>
      </c>
      <c r="G8" t="s">
        <v>6</v>
      </c>
      <c r="H8" t="s">
        <v>5</v>
      </c>
      <c r="I8" t="s">
        <v>4</v>
      </c>
      <c r="J8" t="s">
        <v>7</v>
      </c>
      <c r="L8" t="s">
        <v>10</v>
      </c>
      <c r="M8" t="s">
        <v>11</v>
      </c>
      <c r="N8" t="s">
        <v>14</v>
      </c>
      <c r="O8" t="s">
        <v>19</v>
      </c>
      <c r="Q8" t="s">
        <v>47</v>
      </c>
      <c r="R8" t="s">
        <v>46</v>
      </c>
      <c r="S8" t="s">
        <v>21</v>
      </c>
      <c r="T8">
        <f>(T7*100*3.14159*0.3*0.3)/100</f>
        <v>2.2619447999999998</v>
      </c>
      <c r="U8" t="s">
        <v>18</v>
      </c>
    </row>
    <row r="9" spans="2:21" x14ac:dyDescent="0.25">
      <c r="G9" t="s">
        <v>8</v>
      </c>
      <c r="J9" t="s">
        <v>9</v>
      </c>
      <c r="L9" t="s">
        <v>17</v>
      </c>
      <c r="M9" t="s">
        <v>18</v>
      </c>
      <c r="N9" t="s">
        <v>13</v>
      </c>
      <c r="O9" t="s">
        <v>20</v>
      </c>
      <c r="Q9" t="s">
        <v>20</v>
      </c>
    </row>
    <row r="10" spans="2:21" x14ac:dyDescent="0.25">
      <c r="Q10" t="s">
        <v>44</v>
      </c>
      <c r="R10" t="s">
        <v>46</v>
      </c>
    </row>
    <row r="11" spans="2:21" x14ac:dyDescent="0.25">
      <c r="D11" s="3" t="s">
        <v>55</v>
      </c>
      <c r="E11" s="3">
        <v>15.33</v>
      </c>
      <c r="F11" s="3">
        <v>15.32</v>
      </c>
      <c r="G11" s="3">
        <f>E11-F11</f>
        <v>9.9999999999997868E-3</v>
      </c>
      <c r="H11" s="3"/>
      <c r="I11" s="3"/>
      <c r="J11" s="3"/>
      <c r="K11" s="3">
        <v>3600</v>
      </c>
      <c r="L11" s="3">
        <v>7</v>
      </c>
      <c r="M11" s="6">
        <f>(L11*2*100*3.14159*0.3*0.3)/1000</f>
        <v>0.39584033999999996</v>
      </c>
      <c r="N11" s="6">
        <f>M11+($T8*2)</f>
        <v>4.9197299399999999</v>
      </c>
      <c r="O11" s="7">
        <f>(G11*1000*N11)/K11</f>
        <v>1.3665916499999707E-2</v>
      </c>
    </row>
    <row r="12" spans="2:21" x14ac:dyDescent="0.25">
      <c r="D12" s="3" t="s">
        <v>55</v>
      </c>
      <c r="E12" s="3">
        <v>15.33</v>
      </c>
      <c r="F12" s="3">
        <v>15.32</v>
      </c>
      <c r="G12" s="3">
        <f t="shared" ref="G12:G30" si="0">E12-F12</f>
        <v>9.9999999999997868E-3</v>
      </c>
      <c r="H12" s="4">
        <v>0.64722222222222225</v>
      </c>
      <c r="I12" s="4">
        <v>0.70277777777777783</v>
      </c>
      <c r="J12" s="5">
        <f>I12-H12</f>
        <v>5.555555555555558E-2</v>
      </c>
      <c r="K12" s="6">
        <f>J12*86400</f>
        <v>4800.0000000000018</v>
      </c>
      <c r="L12" s="3">
        <v>6</v>
      </c>
      <c r="M12" s="6">
        <f t="shared" ref="M12:M30" si="1">(L12*2*100*3.14159*0.3*0.3)/1000</f>
        <v>0.33929171999999996</v>
      </c>
      <c r="N12" s="6">
        <f>M12+($T8*2)</f>
        <v>4.8631813199999998</v>
      </c>
      <c r="O12" s="7">
        <f>(G12*1000*N12)/K12</f>
        <v>1.013162774999978E-2</v>
      </c>
    </row>
    <row r="13" spans="2:21" x14ac:dyDescent="0.25">
      <c r="D13" s="3" t="s">
        <v>26</v>
      </c>
      <c r="E13" s="8">
        <v>15.26</v>
      </c>
      <c r="F13" s="8">
        <v>15.24</v>
      </c>
      <c r="G13" s="8">
        <f t="shared" si="0"/>
        <v>1.9999999999999574E-2</v>
      </c>
      <c r="H13" s="4">
        <v>0.3888888888888889</v>
      </c>
      <c r="I13" s="4">
        <v>0.43055555555555558</v>
      </c>
      <c r="J13" s="5">
        <f>I13-H13</f>
        <v>4.1666666666666685E-2</v>
      </c>
      <c r="K13" s="6">
        <f>J13*86400</f>
        <v>3600.0000000000018</v>
      </c>
      <c r="L13" s="3">
        <v>6</v>
      </c>
      <c r="M13" s="6">
        <f t="shared" si="1"/>
        <v>0.33929171999999996</v>
      </c>
      <c r="N13" s="6">
        <f>M13+(T$8*2)</f>
        <v>4.8631813199999998</v>
      </c>
      <c r="O13" s="7">
        <f t="shared" ref="O13:O30" si="2">(G13*1000*N13)/K13</f>
        <v>2.7017673999999409E-2</v>
      </c>
      <c r="Q13" s="12">
        <v>1E-3</v>
      </c>
    </row>
    <row r="14" spans="2:21" x14ac:dyDescent="0.25">
      <c r="D14" s="3" t="s">
        <v>27</v>
      </c>
      <c r="E14" s="11">
        <v>15.52</v>
      </c>
      <c r="F14" s="11">
        <v>15.52</v>
      </c>
      <c r="G14" s="8">
        <f>E14-F14</f>
        <v>0</v>
      </c>
      <c r="H14" s="4">
        <v>0.55555555555555558</v>
      </c>
      <c r="I14" s="4">
        <v>0.59722222222222221</v>
      </c>
      <c r="J14" s="5">
        <f>I14-H14</f>
        <v>4.166666666666663E-2</v>
      </c>
      <c r="K14" s="6">
        <f t="shared" ref="K14:K30" si="3">J14*86400</f>
        <v>3599.9999999999968</v>
      </c>
      <c r="L14" s="3">
        <v>6</v>
      </c>
      <c r="M14" s="6">
        <f t="shared" si="1"/>
        <v>0.33929171999999996</v>
      </c>
      <c r="N14" s="6">
        <f t="shared" ref="N14:N30" si="4">M14+(T$8*2)</f>
        <v>4.8631813199999998</v>
      </c>
      <c r="O14" s="7">
        <f t="shared" si="2"/>
        <v>0</v>
      </c>
      <c r="Q14" s="12">
        <v>2E-3</v>
      </c>
    </row>
    <row r="15" spans="2:21" x14ac:dyDescent="0.25">
      <c r="D15" s="3" t="s">
        <v>28</v>
      </c>
      <c r="E15" s="8">
        <v>15.58</v>
      </c>
      <c r="F15" s="8">
        <v>15.57</v>
      </c>
      <c r="G15" s="8">
        <f>E15-F15</f>
        <v>9.9999999999997868E-3</v>
      </c>
      <c r="H15" s="4">
        <v>0.59722222222222221</v>
      </c>
      <c r="I15" s="4">
        <v>0.64583333333333337</v>
      </c>
      <c r="J15" s="5">
        <f t="shared" ref="J15:J30" si="5">I15-H15</f>
        <v>4.861111111111116E-2</v>
      </c>
      <c r="K15" s="6">
        <f t="shared" si="3"/>
        <v>4200.0000000000045</v>
      </c>
      <c r="L15" s="3">
        <v>6</v>
      </c>
      <c r="M15" s="6">
        <f t="shared" si="1"/>
        <v>0.33929171999999996</v>
      </c>
      <c r="N15" s="6">
        <f t="shared" si="4"/>
        <v>4.8631813199999998</v>
      </c>
      <c r="O15" s="7">
        <f>(G15*1000*N15)/K15</f>
        <v>1.1579003142856882E-2</v>
      </c>
      <c r="Q15" s="12">
        <v>3.0000000000000001E-3</v>
      </c>
    </row>
    <row r="16" spans="2:21" x14ac:dyDescent="0.25">
      <c r="D16" s="3" t="s">
        <v>29</v>
      </c>
      <c r="E16" s="8">
        <v>15.28</v>
      </c>
      <c r="F16" s="8">
        <v>15.27</v>
      </c>
      <c r="G16" s="8">
        <f t="shared" si="0"/>
        <v>9.9999999999997868E-3</v>
      </c>
      <c r="H16" s="4">
        <v>0.4861111111111111</v>
      </c>
      <c r="I16" s="4">
        <v>0.55902777777777779</v>
      </c>
      <c r="J16" s="5">
        <f t="shared" si="5"/>
        <v>7.2916666666666685E-2</v>
      </c>
      <c r="K16" s="6">
        <f t="shared" si="3"/>
        <v>6300.0000000000018</v>
      </c>
      <c r="L16" s="3">
        <v>6</v>
      </c>
      <c r="M16" s="6">
        <f t="shared" si="1"/>
        <v>0.33929171999999996</v>
      </c>
      <c r="N16" s="6">
        <f t="shared" si="4"/>
        <v>4.8631813199999998</v>
      </c>
      <c r="O16" s="7">
        <f t="shared" si="2"/>
        <v>7.7193354285712609E-3</v>
      </c>
      <c r="Q16" s="12">
        <v>4.0000000000000001E-3</v>
      </c>
    </row>
    <row r="17" spans="4:17" x14ac:dyDescent="0.25">
      <c r="D17" s="3" t="s">
        <v>30</v>
      </c>
      <c r="E17" s="8">
        <v>15.4</v>
      </c>
      <c r="F17" s="8">
        <v>15.38</v>
      </c>
      <c r="G17" s="8">
        <f t="shared" si="0"/>
        <v>1.9999999999999574E-2</v>
      </c>
      <c r="H17" s="4">
        <v>0.625</v>
      </c>
      <c r="I17" s="4">
        <v>0.66666666666666663</v>
      </c>
      <c r="J17" s="5">
        <f t="shared" si="5"/>
        <v>4.166666666666663E-2</v>
      </c>
      <c r="K17" s="6">
        <f t="shared" si="3"/>
        <v>3599.9999999999968</v>
      </c>
      <c r="L17" s="3">
        <v>6</v>
      </c>
      <c r="M17" s="6">
        <f t="shared" si="1"/>
        <v>0.33929171999999996</v>
      </c>
      <c r="N17" s="6">
        <f t="shared" si="4"/>
        <v>4.8631813199999998</v>
      </c>
      <c r="O17" s="7">
        <f t="shared" si="2"/>
        <v>2.7017673999999447E-2</v>
      </c>
      <c r="Q17" s="12">
        <v>5.0000000000000001E-3</v>
      </c>
    </row>
    <row r="18" spans="4:17" x14ac:dyDescent="0.25">
      <c r="D18" s="3" t="s">
        <v>31</v>
      </c>
      <c r="E18" s="8">
        <v>15.29</v>
      </c>
      <c r="F18" s="8">
        <v>15.28</v>
      </c>
      <c r="G18" s="8">
        <f t="shared" si="0"/>
        <v>9.9999999999997868E-3</v>
      </c>
      <c r="H18" s="4">
        <v>0.42708333333333331</v>
      </c>
      <c r="I18" s="4">
        <v>0.47569444444444442</v>
      </c>
      <c r="J18" s="5">
        <f t="shared" si="5"/>
        <v>4.8611111111111105E-2</v>
      </c>
      <c r="K18" s="6">
        <f t="shared" si="3"/>
        <v>4199.9999999999991</v>
      </c>
      <c r="L18" s="3">
        <v>6</v>
      </c>
      <c r="M18" s="6">
        <f t="shared" si="1"/>
        <v>0.33929171999999996</v>
      </c>
      <c r="N18" s="6">
        <f t="shared" si="4"/>
        <v>4.8631813199999998</v>
      </c>
      <c r="O18" s="7">
        <f t="shared" si="2"/>
        <v>1.1579003142856897E-2</v>
      </c>
      <c r="Q18" s="12">
        <v>6.0000000000000001E-3</v>
      </c>
    </row>
    <row r="19" spans="4:17" x14ac:dyDescent="0.25">
      <c r="D19" s="3" t="s">
        <v>32</v>
      </c>
      <c r="E19" s="8">
        <v>15.87</v>
      </c>
      <c r="F19" s="8">
        <v>15.87</v>
      </c>
      <c r="G19" s="8">
        <f t="shared" si="0"/>
        <v>0</v>
      </c>
      <c r="H19" s="4">
        <v>0.42708333333333331</v>
      </c>
      <c r="I19" s="4">
        <v>0.47569444444444442</v>
      </c>
      <c r="J19" s="5">
        <f t="shared" si="5"/>
        <v>4.8611111111111105E-2</v>
      </c>
      <c r="K19" s="6">
        <f t="shared" si="3"/>
        <v>4199.9999999999991</v>
      </c>
      <c r="L19" s="3">
        <v>6</v>
      </c>
      <c r="M19" s="6">
        <f t="shared" si="1"/>
        <v>0.33929171999999996</v>
      </c>
      <c r="N19" s="6">
        <f t="shared" si="4"/>
        <v>4.8631813199999998</v>
      </c>
      <c r="O19" s="7">
        <f t="shared" si="2"/>
        <v>0</v>
      </c>
      <c r="Q19" s="12">
        <v>7.0000000000000001E-3</v>
      </c>
    </row>
    <row r="20" spans="4:17" x14ac:dyDescent="0.25">
      <c r="D20" s="3" t="s">
        <v>33</v>
      </c>
      <c r="E20" s="8">
        <v>15.47</v>
      </c>
      <c r="F20" s="8">
        <v>15.44</v>
      </c>
      <c r="G20" s="8">
        <f t="shared" si="0"/>
        <v>3.0000000000001137E-2</v>
      </c>
      <c r="H20" s="4">
        <v>0.4548611111111111</v>
      </c>
      <c r="I20" s="4">
        <v>0.55902777777777779</v>
      </c>
      <c r="J20" s="5">
        <f t="shared" si="5"/>
        <v>0.10416666666666669</v>
      </c>
      <c r="K20" s="6">
        <f t="shared" si="3"/>
        <v>9000.0000000000018</v>
      </c>
      <c r="L20" s="3">
        <v>6</v>
      </c>
      <c r="M20" s="6">
        <f t="shared" si="1"/>
        <v>0.33929171999999996</v>
      </c>
      <c r="N20" s="6">
        <f t="shared" si="4"/>
        <v>4.8631813199999998</v>
      </c>
      <c r="O20" s="7">
        <f t="shared" si="2"/>
        <v>1.6210604400000609E-2</v>
      </c>
      <c r="Q20" s="12">
        <v>8.0000000000000002E-3</v>
      </c>
    </row>
    <row r="21" spans="4:17" x14ac:dyDescent="0.25">
      <c r="D21" s="3" t="s">
        <v>34</v>
      </c>
      <c r="E21" s="8">
        <v>15.53</v>
      </c>
      <c r="F21" s="8">
        <v>15.51</v>
      </c>
      <c r="G21" s="8">
        <f t="shared" si="0"/>
        <v>1.9999999999999574E-2</v>
      </c>
      <c r="H21" s="4">
        <v>0.39583333333333331</v>
      </c>
      <c r="I21" s="4">
        <v>0.4375</v>
      </c>
      <c r="J21" s="5">
        <f t="shared" si="5"/>
        <v>4.1666666666666685E-2</v>
      </c>
      <c r="K21" s="6">
        <f t="shared" si="3"/>
        <v>3600.0000000000018</v>
      </c>
      <c r="L21" s="3">
        <v>6</v>
      </c>
      <c r="M21" s="6">
        <f t="shared" si="1"/>
        <v>0.33929171999999996</v>
      </c>
      <c r="N21" s="6">
        <f t="shared" si="4"/>
        <v>4.8631813199999998</v>
      </c>
      <c r="O21" s="7">
        <f t="shared" si="2"/>
        <v>2.7017673999999409E-2</v>
      </c>
      <c r="Q21" s="12">
        <v>8.9999999999999993E-3</v>
      </c>
    </row>
    <row r="22" spans="4:17" x14ac:dyDescent="0.25">
      <c r="D22" s="3" t="s">
        <v>35</v>
      </c>
      <c r="E22" s="8">
        <v>15.53</v>
      </c>
      <c r="F22" s="8">
        <v>15.51</v>
      </c>
      <c r="G22" s="8">
        <f t="shared" si="0"/>
        <v>1.9999999999999574E-2</v>
      </c>
      <c r="H22" s="4">
        <v>0.4375</v>
      </c>
      <c r="I22" s="4">
        <v>0.47916666666666702</v>
      </c>
      <c r="J22" s="5">
        <f t="shared" si="5"/>
        <v>4.1666666666667018E-2</v>
      </c>
      <c r="K22" s="6">
        <f t="shared" si="3"/>
        <v>3600.0000000000305</v>
      </c>
      <c r="L22" s="3">
        <v>2</v>
      </c>
      <c r="M22" s="6">
        <f t="shared" si="1"/>
        <v>0.11309723999999999</v>
      </c>
      <c r="N22" s="6">
        <f t="shared" si="4"/>
        <v>4.6369868399999996</v>
      </c>
      <c r="O22" s="7">
        <f t="shared" si="2"/>
        <v>2.576103799999923E-2</v>
      </c>
      <c r="Q22" s="12">
        <v>0.01</v>
      </c>
    </row>
    <row r="23" spans="4:17" x14ac:dyDescent="0.25">
      <c r="D23" s="3" t="s">
        <v>36</v>
      </c>
      <c r="E23" s="8">
        <v>15.53</v>
      </c>
      <c r="F23" s="8">
        <v>15.51</v>
      </c>
      <c r="G23" s="8">
        <f t="shared" si="0"/>
        <v>1.9999999999999574E-2</v>
      </c>
      <c r="H23" s="4">
        <v>0.47916666666666702</v>
      </c>
      <c r="I23" s="4">
        <v>0.52083333333333304</v>
      </c>
      <c r="J23" s="5">
        <f t="shared" si="5"/>
        <v>4.1666666666666019E-2</v>
      </c>
      <c r="K23" s="6">
        <f t="shared" si="3"/>
        <v>3599.9999999999441</v>
      </c>
      <c r="L23" s="3">
        <v>4</v>
      </c>
      <c r="M23" s="6">
        <f t="shared" si="1"/>
        <v>0.22619447999999998</v>
      </c>
      <c r="N23" s="6">
        <f t="shared" si="4"/>
        <v>4.7500840799999997</v>
      </c>
      <c r="O23" s="7">
        <f t="shared" si="2"/>
        <v>2.6389355999999847E-2</v>
      </c>
      <c r="Q23" s="12">
        <v>1.0999999999999999E-2</v>
      </c>
    </row>
    <row r="24" spans="4:17" x14ac:dyDescent="0.25">
      <c r="D24" s="3" t="s">
        <v>37</v>
      </c>
      <c r="E24" s="8">
        <v>15.53</v>
      </c>
      <c r="F24" s="8">
        <v>15.51</v>
      </c>
      <c r="G24" s="8">
        <f t="shared" si="0"/>
        <v>1.9999999999999574E-2</v>
      </c>
      <c r="H24" s="4">
        <v>0.52083333333333304</v>
      </c>
      <c r="I24" s="4">
        <v>0.5625</v>
      </c>
      <c r="J24" s="5">
        <f t="shared" si="5"/>
        <v>4.1666666666666963E-2</v>
      </c>
      <c r="K24" s="6">
        <f t="shared" si="3"/>
        <v>3600.0000000000255</v>
      </c>
      <c r="L24" s="3">
        <v>2</v>
      </c>
      <c r="M24" s="6">
        <f t="shared" si="1"/>
        <v>0.11309723999999999</v>
      </c>
      <c r="N24" s="6">
        <f t="shared" si="4"/>
        <v>4.6369868399999996</v>
      </c>
      <c r="O24" s="7">
        <f t="shared" si="2"/>
        <v>2.5761037999999264E-2</v>
      </c>
      <c r="Q24" s="12">
        <v>1.2E-2</v>
      </c>
    </row>
    <row r="25" spans="4:17" x14ac:dyDescent="0.25">
      <c r="D25" s="3" t="s">
        <v>38</v>
      </c>
      <c r="E25" s="8">
        <v>15.53</v>
      </c>
      <c r="F25" s="8">
        <v>15.51</v>
      </c>
      <c r="G25" s="8">
        <f t="shared" si="0"/>
        <v>1.9999999999999574E-2</v>
      </c>
      <c r="H25" s="4">
        <v>0.5625</v>
      </c>
      <c r="I25" s="4">
        <v>0.60416666666666696</v>
      </c>
      <c r="J25" s="5">
        <f t="shared" si="5"/>
        <v>4.1666666666666963E-2</v>
      </c>
      <c r="K25" s="6">
        <f t="shared" si="3"/>
        <v>3600.0000000000255</v>
      </c>
      <c r="L25" s="3">
        <v>3</v>
      </c>
      <c r="M25" s="6">
        <f t="shared" si="1"/>
        <v>0.16964585999999998</v>
      </c>
      <c r="N25" s="6">
        <f t="shared" si="4"/>
        <v>4.6935354599999997</v>
      </c>
      <c r="O25" s="7">
        <f t="shared" si="2"/>
        <v>2.6075196999999255E-2</v>
      </c>
      <c r="Q25" s="12">
        <v>1.2999999999999999E-2</v>
      </c>
    </row>
    <row r="26" spans="4:17" x14ac:dyDescent="0.25">
      <c r="D26" s="3" t="s">
        <v>39</v>
      </c>
      <c r="E26" s="8">
        <v>15.53</v>
      </c>
      <c r="F26" s="8">
        <v>15.51</v>
      </c>
      <c r="G26" s="8">
        <f t="shared" si="0"/>
        <v>1.9999999999999574E-2</v>
      </c>
      <c r="H26" s="4">
        <v>0.60416666666666696</v>
      </c>
      <c r="I26" s="4">
        <v>0.64583333333333304</v>
      </c>
      <c r="J26" s="5">
        <f t="shared" si="5"/>
        <v>4.1666666666666075E-2</v>
      </c>
      <c r="K26" s="6">
        <f t="shared" si="3"/>
        <v>3599.9999999999491</v>
      </c>
      <c r="L26" s="3">
        <v>7.5</v>
      </c>
      <c r="M26" s="6">
        <f t="shared" si="1"/>
        <v>0.42411464999999998</v>
      </c>
      <c r="N26" s="6">
        <f t="shared" si="4"/>
        <v>4.9480042499999994</v>
      </c>
      <c r="O26" s="7">
        <f t="shared" si="2"/>
        <v>2.7488912499999799E-2</v>
      </c>
      <c r="Q26" s="12">
        <v>1.4E-2</v>
      </c>
    </row>
    <row r="27" spans="4:17" x14ac:dyDescent="0.25">
      <c r="D27" s="3" t="s">
        <v>40</v>
      </c>
      <c r="E27" s="8">
        <v>15.53</v>
      </c>
      <c r="F27" s="8">
        <v>15.51</v>
      </c>
      <c r="G27" s="8">
        <f t="shared" si="0"/>
        <v>1.9999999999999574E-2</v>
      </c>
      <c r="H27" s="4">
        <v>0.64583333333333304</v>
      </c>
      <c r="I27" s="4">
        <v>0.6875</v>
      </c>
      <c r="J27" s="5">
        <f t="shared" si="5"/>
        <v>4.1666666666666963E-2</v>
      </c>
      <c r="K27" s="6">
        <f t="shared" si="3"/>
        <v>3600.0000000000255</v>
      </c>
      <c r="L27" s="3">
        <v>5</v>
      </c>
      <c r="M27" s="6">
        <f t="shared" si="1"/>
        <v>0.28274309999999997</v>
      </c>
      <c r="N27" s="6">
        <f t="shared" si="4"/>
        <v>4.8066326999999998</v>
      </c>
      <c r="O27" s="7">
        <f t="shared" si="2"/>
        <v>2.6703514999999241E-2</v>
      </c>
      <c r="Q27" s="12">
        <v>1.4999999999999999E-2</v>
      </c>
    </row>
    <row r="28" spans="4:17" x14ac:dyDescent="0.25">
      <c r="D28" s="3" t="s">
        <v>41</v>
      </c>
      <c r="E28" s="8">
        <v>15.53</v>
      </c>
      <c r="F28" s="8">
        <v>15.51</v>
      </c>
      <c r="G28" s="8">
        <f t="shared" si="0"/>
        <v>1.9999999999999574E-2</v>
      </c>
      <c r="H28" s="4">
        <v>0.6875</v>
      </c>
      <c r="I28" s="4">
        <v>0.72916666666666696</v>
      </c>
      <c r="J28" s="5">
        <f t="shared" si="5"/>
        <v>4.1666666666666963E-2</v>
      </c>
      <c r="K28" s="6">
        <f t="shared" si="3"/>
        <v>3600.0000000000255</v>
      </c>
      <c r="L28" s="3">
        <v>2</v>
      </c>
      <c r="M28" s="6">
        <f t="shared" si="1"/>
        <v>0.11309723999999999</v>
      </c>
      <c r="N28" s="6">
        <f t="shared" si="4"/>
        <v>4.6369868399999996</v>
      </c>
      <c r="O28" s="7">
        <f t="shared" si="2"/>
        <v>2.5761037999999264E-2</v>
      </c>
      <c r="Q28" s="12">
        <v>1.6E-2</v>
      </c>
    </row>
    <row r="29" spans="4:17" x14ac:dyDescent="0.25">
      <c r="D29" s="3" t="s">
        <v>42</v>
      </c>
      <c r="E29" s="8">
        <v>15.53</v>
      </c>
      <c r="F29" s="8">
        <v>15.51</v>
      </c>
      <c r="G29" s="8">
        <f t="shared" si="0"/>
        <v>1.9999999999999574E-2</v>
      </c>
      <c r="H29" s="4">
        <v>0.72916666666666696</v>
      </c>
      <c r="I29" s="4">
        <v>0.77083333333333304</v>
      </c>
      <c r="J29" s="5">
        <f t="shared" si="5"/>
        <v>4.1666666666666075E-2</v>
      </c>
      <c r="K29" s="6">
        <f t="shared" si="3"/>
        <v>3599.9999999999491</v>
      </c>
      <c r="L29" s="3">
        <v>7.5</v>
      </c>
      <c r="M29" s="6">
        <f t="shared" si="1"/>
        <v>0.42411464999999998</v>
      </c>
      <c r="N29" s="6">
        <f t="shared" si="4"/>
        <v>4.9480042499999994</v>
      </c>
      <c r="O29" s="7">
        <f t="shared" si="2"/>
        <v>2.7488912499999799E-2</v>
      </c>
      <c r="Q29" s="12">
        <v>1.7000000000000001E-2</v>
      </c>
    </row>
    <row r="30" spans="4:17" x14ac:dyDescent="0.25">
      <c r="D30" s="3" t="s">
        <v>43</v>
      </c>
      <c r="E30" s="8">
        <v>15.53</v>
      </c>
      <c r="F30" s="8">
        <v>15.51</v>
      </c>
      <c r="G30" s="8">
        <f t="shared" si="0"/>
        <v>1.9999999999999574E-2</v>
      </c>
      <c r="H30" s="4">
        <v>0.77083333333333304</v>
      </c>
      <c r="I30" s="4">
        <v>0.8125</v>
      </c>
      <c r="J30" s="5">
        <f t="shared" si="5"/>
        <v>4.1666666666666963E-2</v>
      </c>
      <c r="K30" s="6">
        <f t="shared" si="3"/>
        <v>3600.0000000000255</v>
      </c>
      <c r="L30" s="3">
        <v>5.5</v>
      </c>
      <c r="M30" s="6">
        <f t="shared" si="1"/>
        <v>0.31101740999999999</v>
      </c>
      <c r="N30" s="6">
        <f t="shared" si="4"/>
        <v>4.8349070099999993</v>
      </c>
      <c r="O30" s="7">
        <f t="shared" si="2"/>
        <v>2.6860594499999235E-2</v>
      </c>
      <c r="Q30" s="12">
        <v>1.7999999999999999E-2</v>
      </c>
    </row>
    <row r="32" spans="4:17" x14ac:dyDescent="0.25">
      <c r="Q32" t="s">
        <v>45</v>
      </c>
    </row>
    <row r="37" spans="3:11" x14ac:dyDescent="0.25">
      <c r="C37" t="s">
        <v>48</v>
      </c>
    </row>
    <row r="39" spans="3:11" x14ac:dyDescent="0.25">
      <c r="D39" t="s">
        <v>6</v>
      </c>
      <c r="E39" t="s">
        <v>49</v>
      </c>
      <c r="F39" t="s">
        <v>7</v>
      </c>
      <c r="G39" t="s">
        <v>50</v>
      </c>
      <c r="I39" t="s">
        <v>19</v>
      </c>
    </row>
    <row r="41" spans="3:11" x14ac:dyDescent="0.25">
      <c r="D41" t="s">
        <v>53</v>
      </c>
      <c r="E41" t="s">
        <v>52</v>
      </c>
      <c r="G41" t="s">
        <v>51</v>
      </c>
      <c r="I41" t="s">
        <v>20</v>
      </c>
    </row>
    <row r="43" spans="3:11" x14ac:dyDescent="0.25">
      <c r="D43">
        <v>10</v>
      </c>
      <c r="E43">
        <v>3600</v>
      </c>
      <c r="F43">
        <f>E43/60</f>
        <v>60</v>
      </c>
      <c r="G43">
        <v>10</v>
      </c>
      <c r="I43" s="9">
        <f>D43*G43/E43</f>
        <v>2.7777777777777776E-2</v>
      </c>
    </row>
    <row r="44" spans="3:11" x14ac:dyDescent="0.25">
      <c r="D44">
        <v>10</v>
      </c>
      <c r="E44">
        <v>3600</v>
      </c>
      <c r="F44">
        <f t="shared" ref="F44:F50" si="6">E44/60</f>
        <v>60</v>
      </c>
      <c r="G44">
        <v>1</v>
      </c>
      <c r="I44" s="9">
        <f t="shared" ref="I44:I50" si="7">D44*G44/E44</f>
        <v>2.7777777777777779E-3</v>
      </c>
    </row>
    <row r="45" spans="3:11" x14ac:dyDescent="0.25">
      <c r="D45">
        <v>10</v>
      </c>
      <c r="E45">
        <v>3600</v>
      </c>
      <c r="F45">
        <f t="shared" si="6"/>
        <v>60</v>
      </c>
      <c r="G45">
        <v>0.1</v>
      </c>
      <c r="I45" s="9">
        <f t="shared" si="7"/>
        <v>2.7777777777777778E-4</v>
      </c>
    </row>
    <row r="46" spans="3:11" x14ac:dyDescent="0.25">
      <c r="D46">
        <v>10</v>
      </c>
      <c r="E46">
        <v>3600</v>
      </c>
      <c r="F46">
        <f t="shared" si="6"/>
        <v>60</v>
      </c>
      <c r="G46">
        <v>0.5</v>
      </c>
      <c r="I46" s="9">
        <f t="shared" si="7"/>
        <v>1.3888888888888889E-3</v>
      </c>
    </row>
    <row r="47" spans="3:11" x14ac:dyDescent="0.25">
      <c r="D47">
        <v>10</v>
      </c>
      <c r="E47">
        <v>10000</v>
      </c>
      <c r="F47">
        <f t="shared" si="6"/>
        <v>166.66666666666666</v>
      </c>
      <c r="G47">
        <v>1</v>
      </c>
      <c r="I47" s="9">
        <f t="shared" si="7"/>
        <v>1E-3</v>
      </c>
    </row>
    <row r="48" spans="3:11" x14ac:dyDescent="0.25">
      <c r="D48">
        <v>10</v>
      </c>
      <c r="E48">
        <v>1000</v>
      </c>
      <c r="F48">
        <f t="shared" si="6"/>
        <v>16.666666666666668</v>
      </c>
      <c r="G48">
        <v>5</v>
      </c>
      <c r="I48" s="9">
        <f t="shared" si="7"/>
        <v>0.05</v>
      </c>
      <c r="K48" t="s">
        <v>54</v>
      </c>
    </row>
    <row r="49" spans="4:9" x14ac:dyDescent="0.25">
      <c r="D49">
        <v>10</v>
      </c>
      <c r="E49">
        <v>100</v>
      </c>
      <c r="F49">
        <f t="shared" si="6"/>
        <v>1.6666666666666667</v>
      </c>
      <c r="G49">
        <v>1</v>
      </c>
      <c r="I49" s="9">
        <f t="shared" si="7"/>
        <v>0.1</v>
      </c>
    </row>
    <row r="50" spans="4:9" x14ac:dyDescent="0.25">
      <c r="D50">
        <v>10</v>
      </c>
      <c r="E50">
        <v>10</v>
      </c>
      <c r="F50">
        <f t="shared" si="6"/>
        <v>0.16666666666666666</v>
      </c>
      <c r="G50">
        <v>1</v>
      </c>
      <c r="I50" s="9">
        <f t="shared" si="7"/>
        <v>1</v>
      </c>
    </row>
  </sheetData>
  <pageMargins left="0.70866141732283472" right="0.70866141732283472" top="0.74803149606299213" bottom="0.74803149606299213" header="0.31496062992125984" footer="0.31496062992125984"/>
  <pageSetup paperSize="2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2014-01-21T14:00:07Z</cp:lastPrinted>
  <dcterms:created xsi:type="dcterms:W3CDTF">2014-01-17T16:04:46Z</dcterms:created>
  <dcterms:modified xsi:type="dcterms:W3CDTF">2016-02-16T08:41:24Z</dcterms:modified>
</cp:coreProperties>
</file>